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kumenti\2025\Izvršenje proračuna 2025. godina\"/>
    </mc:Choice>
  </mc:AlternateContent>
  <bookViews>
    <workbookView xWindow="0" yWindow="0" windowWidth="14355" windowHeight="11145"/>
  </bookViews>
  <sheets>
    <sheet name="Izvršenje proračuna Posebi dio " sheetId="1" r:id="rId1"/>
    <sheet name="Opći dio I " sheetId="2" r:id="rId2"/>
    <sheet name="Prihodi " sheetId="3" r:id="rId3"/>
    <sheet name="Rashodi " sheetId="4" r:id="rId4"/>
  </sheets>
  <definedNames>
    <definedName name="_xlnm.Print_Titles" localSheetId="1">'Opći dio I '!$1:$1</definedName>
    <definedName name="_xlnm.Print_Titles" localSheetId="2">'Prihodi '!$1:$2</definedName>
    <definedName name="_xlnm.Print_Titles" localSheetId="3">'Rashodi '!$1:$2</definedName>
  </definedNames>
  <calcPr calcId="152511"/>
</workbook>
</file>

<file path=xl/calcChain.xml><?xml version="1.0" encoding="utf-8"?>
<calcChain xmlns="http://schemas.openxmlformats.org/spreadsheetml/2006/main">
  <c r="H11" i="3" l="1"/>
  <c r="G29" i="4"/>
  <c r="G23" i="4"/>
  <c r="G22" i="4"/>
  <c r="G21" i="4"/>
  <c r="G20" i="4"/>
  <c r="G18" i="4"/>
  <c r="G17" i="4"/>
  <c r="G16" i="4"/>
  <c r="G14" i="4"/>
  <c r="G13" i="4"/>
  <c r="G12" i="4"/>
  <c r="G11" i="4"/>
  <c r="G10" i="4"/>
  <c r="G9" i="4"/>
  <c r="G8" i="4"/>
  <c r="G7" i="4"/>
  <c r="C29" i="4"/>
  <c r="G24" i="3"/>
  <c r="C24" i="3"/>
  <c r="G20" i="3"/>
  <c r="G19" i="3"/>
  <c r="G18" i="3"/>
  <c r="G17" i="3"/>
  <c r="G16" i="3"/>
  <c r="G15" i="3"/>
  <c r="G14" i="3"/>
  <c r="G12" i="3"/>
  <c r="G11" i="3"/>
  <c r="G10" i="3"/>
  <c r="G9" i="3"/>
  <c r="G8" i="3"/>
  <c r="G7" i="3"/>
  <c r="D305" i="1" l="1"/>
  <c r="D304" i="1"/>
  <c r="D303" i="1"/>
  <c r="I163" i="1" l="1"/>
  <c r="D163" i="1"/>
  <c r="I194" i="1" l="1"/>
  <c r="I193" i="1"/>
  <c r="D16" i="1"/>
  <c r="E29" i="4" l="1"/>
  <c r="D29" i="4"/>
  <c r="D24" i="3"/>
  <c r="H29" i="4" l="1"/>
  <c r="H24" i="4"/>
  <c r="H23" i="4"/>
  <c r="H22" i="4"/>
  <c r="H21" i="4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E17" i="3" l="1"/>
  <c r="H17" i="3" s="1"/>
  <c r="E15" i="3"/>
  <c r="H15" i="3" s="1"/>
  <c r="E11" i="3"/>
  <c r="G19" i="2"/>
  <c r="G16" i="2"/>
  <c r="G15" i="2"/>
  <c r="G14" i="2"/>
  <c r="G13" i="2"/>
  <c r="E16" i="2"/>
  <c r="E15" i="2"/>
  <c r="E24" i="3" l="1"/>
  <c r="H24" i="3" s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D426" i="1"/>
  <c r="I426" i="1" s="1"/>
  <c r="D435" i="1"/>
  <c r="D439" i="1"/>
  <c r="D440" i="1"/>
  <c r="D436" i="1"/>
  <c r="D437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D398" i="1"/>
  <c r="D399" i="1"/>
  <c r="D400" i="1"/>
  <c r="D401" i="1"/>
  <c r="D402" i="1"/>
  <c r="D408" i="1"/>
  <c r="D403" i="1"/>
  <c r="D404" i="1"/>
  <c r="D409" i="1"/>
  <c r="D425" i="1" l="1"/>
  <c r="D424" i="1" l="1"/>
  <c r="I425" i="1"/>
  <c r="I424" i="1" l="1"/>
  <c r="D423" i="1"/>
  <c r="D422" i="1" l="1"/>
  <c r="I423" i="1"/>
  <c r="D421" i="1" l="1"/>
  <c r="I422" i="1"/>
  <c r="D420" i="1" l="1"/>
  <c r="I421" i="1"/>
  <c r="I420" i="1" l="1"/>
  <c r="I16" i="1" l="1"/>
  <c r="E16" i="1"/>
</calcChain>
</file>

<file path=xl/sharedStrings.xml><?xml version="1.0" encoding="utf-8"?>
<sst xmlns="http://schemas.openxmlformats.org/spreadsheetml/2006/main" count="1071" uniqueCount="437">
  <si>
    <t>Općina Velika Ludina</t>
  </si>
  <si>
    <t>Svetog Mihaela 37</t>
  </si>
  <si>
    <t>44316 Velika Ludina</t>
  </si>
  <si>
    <t>OIB: 02359032919</t>
  </si>
  <si>
    <t>za razdoblje od 1.1.2025. do 31.12.2025.</t>
  </si>
  <si>
    <t>BROJ KONTA</t>
  </si>
  <si>
    <t>VRSTA RASHODA / IZDATAKA</t>
  </si>
  <si>
    <t>PLANIRANO</t>
  </si>
  <si>
    <t>REALIZIRANO</t>
  </si>
  <si>
    <t>RAZLIKA</t>
  </si>
  <si>
    <t>INDEKS</t>
  </si>
  <si>
    <t xml:space="preserve">  </t>
  </si>
  <si>
    <t>SVEUKUPNO RASHODI / IZDACI</t>
  </si>
  <si>
    <t>Razdjel  01</t>
  </si>
  <si>
    <t>Općinsko vijeće</t>
  </si>
  <si>
    <t>Glavni program  A01</t>
  </si>
  <si>
    <t>Program  1000</t>
  </si>
  <si>
    <t>Aktivnost  A100001</t>
  </si>
  <si>
    <t>Donošenje akata i mjera iz djeakokruga predstavničkog i izvršnog tijela te mjesne samouprave</t>
  </si>
  <si>
    <t>Izvor   1.1.</t>
  </si>
  <si>
    <t>Opći prihodi i primici</t>
  </si>
  <si>
    <t>3291</t>
  </si>
  <si>
    <t>Naknade za rad predstavničkih i izvršnih tijela, povjerenstava i slično</t>
  </si>
  <si>
    <t>Program  1001</t>
  </si>
  <si>
    <t>Program političkih stranaka</t>
  </si>
  <si>
    <t>Osnovne funkcije stranaka</t>
  </si>
  <si>
    <t>3811</t>
  </si>
  <si>
    <t>Tekuće donacije u novcu</t>
  </si>
  <si>
    <t>Razdjel  02</t>
  </si>
  <si>
    <t>Jedinstveni upravni odjel</t>
  </si>
  <si>
    <t>Glava  0201</t>
  </si>
  <si>
    <t>Glavni program  A02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</si>
  <si>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</si>
  <si>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</si>
  <si>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</si>
  <si>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</si>
  <si>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</si>
  <si>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</si>
  <si>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</si>
  <si>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</si>
  <si>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</si>
  <si>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</si>
  <si>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</si>
  <si>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</si>
  <si>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</si>
  <si>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Aktivnost  A100002</t>
  </si>
  <si>
    <t>Materijalni rashodi</t>
  </si>
  <si>
    <t>3221</t>
  </si>
  <si>
    <t>Uredski materijal i ostali materijalni rashodi</t>
  </si>
  <si>
    <t>3232</t>
  </si>
  <si>
    <t>Usluge tekućeg i investicijskog  održavanja</t>
  </si>
  <si>
    <t>Usluge tekućeg i investicijskog održavanja</t>
  </si>
  <si>
    <t>3233</t>
  </si>
  <si>
    <t>Usluge promidžbe i informiranja</t>
  </si>
  <si>
    <t>3237</t>
  </si>
  <si>
    <t>Intelektualne i osobne usluge</t>
  </si>
  <si>
    <t>3238</t>
  </si>
  <si>
    <t>Računalne usluge</t>
  </si>
  <si>
    <t>3295</t>
  </si>
  <si>
    <t>Pristojbe i naknade</t>
  </si>
  <si>
    <t>3296</t>
  </si>
  <si>
    <t>Troškovi sudskih postupaka</t>
  </si>
  <si>
    <t>Izvor   3.1.</t>
  </si>
  <si>
    <t>Vlastiti prihodi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</si>
  <si>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</si>
  <si>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</si>
  <si>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</si>
  <si>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</si>
  <si>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</si>
  <si>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</si>
  <si>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Sitni inventar i auto gume</t>
  </si>
  <si>
    <t>3231</t>
  </si>
  <si>
    <t>Usluge telefona, interneta, pošte i prijevoza</t>
  </si>
  <si>
    <t>Usluge telefona, pošte i prijevoza</t>
  </si>
  <si>
    <t>3234</t>
  </si>
  <si>
    <t>Komunalne usluge</t>
  </si>
  <si>
    <t>3239</t>
  </si>
  <si>
    <t>Ostale usluge</t>
  </si>
  <si>
    <t>3292</t>
  </si>
  <si>
    <t>Premije osiguranja</t>
  </si>
  <si>
    <t>3293</t>
  </si>
  <si>
    <t>Reprezentacija</t>
  </si>
  <si>
    <t>3299</t>
  </si>
  <si>
    <t>Ostali nespomenuti rashodi poslovanja</t>
  </si>
  <si>
    <t>Aktivnost  A100003</t>
  </si>
  <si>
    <t>Financijski rashodi</t>
  </si>
  <si>
    <t>3431</t>
  </si>
  <si>
    <t>Bankarske usluge i usluge platnog prometa</t>
  </si>
  <si>
    <t>3433</t>
  </si>
  <si>
    <t>Zatezne kamate</t>
  </si>
  <si>
    <t>Izvor   7.1.</t>
  </si>
  <si>
    <t>Prihod od prodaje ili zamjene nefinacijske imovine</t>
  </si>
  <si>
    <t>5443</t>
  </si>
  <si>
    <t>Otplata glavnice primljenih kredita od tuzemnih kreditnih institucija izvan javnog sektora</t>
  </si>
  <si>
    <t>Aktivnost  A100004</t>
  </si>
  <si>
    <t>Proslava dana Općine</t>
  </si>
  <si>
    <t>Aktivnost  A100005</t>
  </si>
  <si>
    <t>Održavanje izbora</t>
  </si>
  <si>
    <t>Aktivnost  A100006</t>
  </si>
  <si>
    <t>Sufinanciranje projekta uređenje prometnice Svetog Mihaela do groblja</t>
  </si>
  <si>
    <t>3632</t>
  </si>
  <si>
    <t>Kapitalne pomoći drugom proračunu i izvanproračunskim korisnicima</t>
  </si>
  <si>
    <t>Kapitalne pomoći unutar općeg proračuna</t>
  </si>
  <si>
    <t>Kapitalni projekt  K100001</t>
  </si>
  <si>
    <t>Rashodi za nabavu dugotrajne neproizvedne imovine - projekti</t>
  </si>
  <si>
    <t>4126</t>
  </si>
  <si>
    <t>Ostala nematerijalna imovina</t>
  </si>
  <si>
    <t>Kapitalni projekt  K100002</t>
  </si>
  <si>
    <t>Kapitalna pomoć Moslavini d.o.o. za investicije na području Općine Velika Ludina</t>
  </si>
  <si>
    <t>3861</t>
  </si>
  <si>
    <t>Kapitalne pomoći kreditnim i ostalim financijskim institucijama te trgovačkim društvima u javnom sek</t>
  </si>
  <si>
    <t>Kapitalni projekt  K100003</t>
  </si>
  <si>
    <t>Kapitalna pomoć Ludini d.o.o. za kupnju radnog stroja</t>
  </si>
  <si>
    <t>Program  1002</t>
  </si>
  <si>
    <t>Opremanje uredskog prostora</t>
  </si>
  <si>
    <t>Kapitalni projekt  K100201</t>
  </si>
  <si>
    <t>Rashodi za nabavu dugotrajne proizvedene opreme</t>
  </si>
  <si>
    <t>4221</t>
  </si>
  <si>
    <t>Uredska oprema i namještaj</t>
  </si>
  <si>
    <t>4262</t>
  </si>
  <si>
    <t>Ulaganja u računalne programe</t>
  </si>
  <si>
    <t>Program  1003</t>
  </si>
  <si>
    <t>Upravljanje imovinom</t>
  </si>
  <si>
    <t>Aktivnost  A100301</t>
  </si>
  <si>
    <t>Tekuće održavanje zgrada</t>
  </si>
  <si>
    <t>Kapitalni projekt  K100302</t>
  </si>
  <si>
    <t>Uređenje sale doma Velika Ludina</t>
  </si>
  <si>
    <t>Izvor   5.2.</t>
  </si>
  <si>
    <t>Ostale pomoći i darovnice</t>
  </si>
  <si>
    <t>4227</t>
  </si>
  <si>
    <t>Uređaji, strojevi i oprema za ostale namjene</t>
  </si>
  <si>
    <t>Kapitalni projekt  K100303</t>
  </si>
  <si>
    <t>Izgradnja Parka Velika Ludina</t>
  </si>
  <si>
    <t>4214</t>
  </si>
  <si>
    <t>Ostali građevinski objekti</t>
  </si>
  <si>
    <t>Kapitalni projekt  K100304</t>
  </si>
  <si>
    <t>Uređenje doma Mala Ludina</t>
  </si>
  <si>
    <t>4212</t>
  </si>
  <si>
    <t>Poslovni objekti</t>
  </si>
  <si>
    <t>Kapitalni projekt  K100305</t>
  </si>
  <si>
    <t>Izgradnja dječjeg igrališta Velika Ludina</t>
  </si>
  <si>
    <t>Izvor   5.1.</t>
  </si>
  <si>
    <t>Pomoći EU</t>
  </si>
  <si>
    <t>Kapitalni projekt  K100315</t>
  </si>
  <si>
    <t>NPOO.C1.6.R1-I1.01-V2.0101 - Izgradnja sportske dvorane i hostela</t>
  </si>
  <si>
    <t>Izvor   8.1.</t>
  </si>
  <si>
    <t>Namjenski primici od zaduživanja</t>
  </si>
  <si>
    <t>Kapitalni projekt  K100316</t>
  </si>
  <si>
    <t>NPOO.C3.1.R1-I1.02.0104 - Dogradnja dječjeg vrtića</t>
  </si>
  <si>
    <t>Kapitalni projekt  K100317</t>
  </si>
  <si>
    <t>Hostel Velika Ludina</t>
  </si>
  <si>
    <t>Program  1004</t>
  </si>
  <si>
    <t>Razvoj i sigurnost prometa</t>
  </si>
  <si>
    <t>Aktivnost  A100401</t>
  </si>
  <si>
    <t>Sufinanciranje uređenja županijske ceste te izgradnje pješačke staze od centra V. Ludine do groblja</t>
  </si>
  <si>
    <t>Izvor   7.2.</t>
  </si>
  <si>
    <t>Prihod od prodaje - građevinsko zemljište</t>
  </si>
  <si>
    <t>Kapitalni projekt  K100402</t>
  </si>
  <si>
    <t>Stažićeva ulica, Vidrenjak</t>
  </si>
  <si>
    <t>4213</t>
  </si>
  <si>
    <t>Ceste, željeznice i ostali prometni objekti</t>
  </si>
  <si>
    <t>Kapitalni projekt  K100403</t>
  </si>
  <si>
    <t>Izgradanja betonskih bankina</t>
  </si>
  <si>
    <t>Kapitalni projekt  K100404</t>
  </si>
  <si>
    <t>Uređenje dijela Pogradske ulice i ulice Gornje Brdo, Mustafina Klada</t>
  </si>
  <si>
    <t>Kapitalni projekt  K100405</t>
  </si>
  <si>
    <t>Uređenje nogostupa Obrtnička ulica , Velika Ludina</t>
  </si>
  <si>
    <t>Kapitalni projekt  K100406</t>
  </si>
  <si>
    <t>Rekonstrukcija i uređenje Moslavačke ulice</t>
  </si>
  <si>
    <t>Kapitalni projekt  K100407</t>
  </si>
  <si>
    <t>Proširenje i asfaltiranje na dijelu Ulice Gaj</t>
  </si>
  <si>
    <t>Kapitalni projekt  K100408</t>
  </si>
  <si>
    <t>Uređenje i aslfaltiranje dijela Obrtničke ulice</t>
  </si>
  <si>
    <t>Program  1005</t>
  </si>
  <si>
    <t>Održavanje objekata i uređenje komunalne infrastrukture</t>
  </si>
  <si>
    <t>Aktivnost  A100501</t>
  </si>
  <si>
    <t>Održavanje nerazvrstanih cesta, makadamskih puteva, bankina, jaraka i sl.</t>
  </si>
  <si>
    <t>Aktivnost  A100502</t>
  </si>
  <si>
    <t>Zimska služba</t>
  </si>
  <si>
    <t>Aktivnost  A100503</t>
  </si>
  <si>
    <t>Održavanje javnih i zelenih površina</t>
  </si>
  <si>
    <t>Aktivnost  A100504</t>
  </si>
  <si>
    <t>Održavanje javne rasvjete</t>
  </si>
  <si>
    <t>Aktivnost  A100505</t>
  </si>
  <si>
    <t>Popravak autobusnih kučica</t>
  </si>
  <si>
    <t>Aktivnost  A100506</t>
  </si>
  <si>
    <t>Prometni znakovi</t>
  </si>
  <si>
    <t>Kapitalni projekt  K100501</t>
  </si>
  <si>
    <t>Obnova javne rasvjete - Led javna rasvjeta</t>
  </si>
  <si>
    <t>Program  1006</t>
  </si>
  <si>
    <t>Organiziranje i provođenje zaštite i spašavanja</t>
  </si>
  <si>
    <t>Aktivnost  A100601</t>
  </si>
  <si>
    <t>VZO Velika Ludina</t>
  </si>
  <si>
    <t>Aktivnost  A100602</t>
  </si>
  <si>
    <t>Civilna zaštita</t>
  </si>
  <si>
    <t>Aktivnost  A100603</t>
  </si>
  <si>
    <t>Hrvatska gorska služba spašavanja</t>
  </si>
  <si>
    <t>Program  1007</t>
  </si>
  <si>
    <t>Potpora u poljoprivredi</t>
  </si>
  <si>
    <t>Aktivnost  A100701</t>
  </si>
  <si>
    <t>Sufinanciranje osjemenjivanja krava plotkinja</t>
  </si>
  <si>
    <t>3236</t>
  </si>
  <si>
    <t>Zdravstvene i veterinarske usluge</t>
  </si>
  <si>
    <t>Program  1008</t>
  </si>
  <si>
    <t>Javne potrebe iznad standarda u školstvu</t>
  </si>
  <si>
    <t>Aktivnost  A100801</t>
  </si>
  <si>
    <t>OŠ Ludina - Sufinanciranje plaća učiteljica u produženom boravku</t>
  </si>
  <si>
    <t>Aktivnost  A100802</t>
  </si>
  <si>
    <t>OŠ Ludina - Sufinanciranje dopunskih materijala</t>
  </si>
  <si>
    <t>Aktivnost  A100803</t>
  </si>
  <si>
    <t>OŠ Ludina - Sufinanciranje nabave novih uređaja (tableta) za učenike prvog razreda</t>
  </si>
  <si>
    <t>Aktivnost  A100804</t>
  </si>
  <si>
    <t>OŠ Ludina - ostale donacije</t>
  </si>
  <si>
    <t>Aktivnost  A100805</t>
  </si>
  <si>
    <t>Stipendije i školarine</t>
  </si>
  <si>
    <t>3721</t>
  </si>
  <si>
    <t>Naknade građanima i kućanstvima u novcu</t>
  </si>
  <si>
    <t>Aktivnost  A100806</t>
  </si>
  <si>
    <t>Sufinanciranje učeničkih domova</t>
  </si>
  <si>
    <t>Program  1009</t>
  </si>
  <si>
    <t>Socijalna skrb</t>
  </si>
  <si>
    <t>Aktivnost  A100901</t>
  </si>
  <si>
    <t>Pomoć za stanovanje, jednokratne pomoći</t>
  </si>
  <si>
    <t>Aktivnost  A100902</t>
  </si>
  <si>
    <t>Jednokratne novčane pomoći roditeljima - rođenje djeteta</t>
  </si>
  <si>
    <t>Aktivnost  A100903</t>
  </si>
  <si>
    <t>Podmirenje  troškova drva za ogrijev i troškova stanovanja</t>
  </si>
  <si>
    <t>Program  1010</t>
  </si>
  <si>
    <t>Razvoj sporta i rekreacije</t>
  </si>
  <si>
    <t>Aktivnost  A101001</t>
  </si>
  <si>
    <t>Transfer NŠK Sokol</t>
  </si>
  <si>
    <t>Aktivnost  A101002</t>
  </si>
  <si>
    <t>Transfer RK Laurus</t>
  </si>
  <si>
    <t>Aktivnost  A101003</t>
  </si>
  <si>
    <t>Transfer ŠRU Šaran</t>
  </si>
  <si>
    <t>Aktivnost  A101004</t>
  </si>
  <si>
    <t>ARRK MegaRock</t>
  </si>
  <si>
    <t>Aktivnost  A101005</t>
  </si>
  <si>
    <t>Aeroklub Krila Moslavine</t>
  </si>
  <si>
    <t>Aktivnost  A101006</t>
  </si>
  <si>
    <t>Ostala sporta društva</t>
  </si>
  <si>
    <t>Program  1011</t>
  </si>
  <si>
    <t>Zaštita okoliša</t>
  </si>
  <si>
    <t>Aktivnost  A101101</t>
  </si>
  <si>
    <t>Odvoz i zbrinjavanje otpada, sanacija komunalne deponije</t>
  </si>
  <si>
    <t>Aktivnost  A101102</t>
  </si>
  <si>
    <t>Dimnjačarske i ekološke usluge</t>
  </si>
  <si>
    <t>Aktivnost  A101103</t>
  </si>
  <si>
    <t>Zbrinjavanje otpada - azbest</t>
  </si>
  <si>
    <t>Aktivnost  A101104</t>
  </si>
  <si>
    <t>Zbrinjavanje ambalažnog otpada</t>
  </si>
  <si>
    <t>Aktivnost  A101105</t>
  </si>
  <si>
    <t>Kapitalna pomoć Eko Moslavini za nabavu kanti</t>
  </si>
  <si>
    <t>Program  1012</t>
  </si>
  <si>
    <t>Program očuvanja kulturne baštine</t>
  </si>
  <si>
    <t>Aktivnost  A101201</t>
  </si>
  <si>
    <t>Transfer Župa SV.Mihaela</t>
  </si>
  <si>
    <t>Aktivnost  A101202</t>
  </si>
  <si>
    <t>Transfer KUD Mijo Stuparić</t>
  </si>
  <si>
    <t>Aktivnost  A101203</t>
  </si>
  <si>
    <t>Promocija knjiga i očuvanja kulturne baštine</t>
  </si>
  <si>
    <t>Program  1013</t>
  </si>
  <si>
    <t>Razvoj civilnog društva</t>
  </si>
  <si>
    <t>Aktivnost  A101301</t>
  </si>
  <si>
    <t>Transfer UHVIBDR Velika Ludina</t>
  </si>
  <si>
    <t>Aktivnost  A101302</t>
  </si>
  <si>
    <t>LAG Moslavina</t>
  </si>
  <si>
    <t>3294</t>
  </si>
  <si>
    <t>Članarine i norme</t>
  </si>
  <si>
    <t>Aktivnost  A101303</t>
  </si>
  <si>
    <t>Transfer Crveni Križ</t>
  </si>
  <si>
    <t>Aktivnost  A101304</t>
  </si>
  <si>
    <t>Transfer udruženje slijepih</t>
  </si>
  <si>
    <t>Aktivnost  A101305</t>
  </si>
  <si>
    <t>Transfer OSI Udruga osoba invaliditetom</t>
  </si>
  <si>
    <t>Aktivnost  A101306</t>
  </si>
  <si>
    <t>Transfer udruga Voćari i vinogradari Moslavine</t>
  </si>
  <si>
    <t>Aktivnost  A101307</t>
  </si>
  <si>
    <t>Transfer ostale udruge</t>
  </si>
  <si>
    <t>Aktivnost  A101308</t>
  </si>
  <si>
    <t>Transfer Udruga pčelara Lipa</t>
  </si>
  <si>
    <t>Program  1014</t>
  </si>
  <si>
    <t>Zaštita, očuvanje i unaprijeđenje zdravlja</t>
  </si>
  <si>
    <t>Aktivnost  A101401</t>
  </si>
  <si>
    <t>Sanitarno higijeničarski poslovi</t>
  </si>
  <si>
    <t>Aktivnost  A101402</t>
  </si>
  <si>
    <t>Deratizacija i dezinsekcija</t>
  </si>
  <si>
    <t>Aktivnost  A101403</t>
  </si>
  <si>
    <t>Troškovi prijevoza laboratorijskih uzoraka</t>
  </si>
  <si>
    <t>Aktivnost  A101404</t>
  </si>
  <si>
    <t>Program zaštite divljači</t>
  </si>
  <si>
    <t>Aktivnost  A101405</t>
  </si>
  <si>
    <t>Sterilizacija i kastracija ( sufinanciranje 50% )</t>
  </si>
  <si>
    <t>Aktivnost  A101406</t>
  </si>
  <si>
    <t>Nadzor provedbe obveznog mikročipiranja pasa</t>
  </si>
  <si>
    <t>Glava  0202</t>
  </si>
  <si>
    <t>Javne ustanove predškolskog odgoja i osnovnog obrazovanja</t>
  </si>
  <si>
    <t>Proračunski korisnik  1</t>
  </si>
  <si>
    <t>Dječji vrtić Ludina</t>
  </si>
  <si>
    <t>Glavni program  A03</t>
  </si>
  <si>
    <t>Proračunski korisnik Dječji vrtić Ludina</t>
  </si>
  <si>
    <t>Predškolski odgoj</t>
  </si>
  <si>
    <t>Korisnik   002</t>
  </si>
  <si>
    <t>311</t>
  </si>
  <si>
    <t>Plaće (Bruto)</t>
  </si>
  <si>
    <t>312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</si>
  <si>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</si>
  <si>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</si>
  <si>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</si>
  <si>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</si>
  <si>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</si>
  <si>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</si>
  <si>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</si>
  <si>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</si>
  <si>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</si>
  <si>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343</t>
  </si>
  <si>
    <t>Ostali financijski rashodi</t>
  </si>
  <si>
    <t>422</t>
  </si>
  <si>
    <t>Postrojenja i oprema</t>
  </si>
  <si>
    <t>Kapitalni projekt  K101401</t>
  </si>
  <si>
    <t>Radovi na rekonstrukciji i uređenju prostora Dječjeg vrtića</t>
  </si>
  <si>
    <t>Glava  0203</t>
  </si>
  <si>
    <t>Djelatnost kulture</t>
  </si>
  <si>
    <t>Knjižnica i čitaonica Velika Ludina</t>
  </si>
  <si>
    <t>Glavni program  A04</t>
  </si>
  <si>
    <t>Proračunski korisnik Knjižnica i čitaonica Velika Ludina</t>
  </si>
  <si>
    <t>Program  1015</t>
  </si>
  <si>
    <t>Javne potrebe u kulturi</t>
  </si>
  <si>
    <t>Korisnik   003</t>
  </si>
  <si>
    <t>Knjižnica i čitaonica Ludina</t>
  </si>
  <si>
    <t>Kapitalni projekt  K101501</t>
  </si>
  <si>
    <t>Rashodi za nabavu dugotrajne neproizvedene imovine</t>
  </si>
  <si>
    <t>424</t>
  </si>
  <si>
    <t>Knjige, umjetnička djela i ostale izložbene vrijednosti</t>
  </si>
  <si>
    <t>Kapitalni projekt  K101502</t>
  </si>
  <si>
    <t>Rashodi za nabavu proizvedene dugotrajne imovine</t>
  </si>
  <si>
    <t>Izvršenje proračuna za 2025. godinu</t>
  </si>
  <si>
    <t>0.0%</t>
  </si>
  <si>
    <t>VIŠAK/MANJAK + NETO ZADUŽIVANJA/FINANCIRANJA + RASPOLOŽIVA SREDSTVA IZ PRETHODNIH GODINA</t>
  </si>
  <si>
    <t/>
  </si>
  <si>
    <t>VIŠAK/MANJAK IZ PRETHODNIH GODINA</t>
  </si>
  <si>
    <t>RASPOLOŽIVA SREDSTVA IZ PRETHODNIH GODINA</t>
  </si>
  <si>
    <t>C.</t>
  </si>
  <si>
    <t>Izdaci za financijsku imovinu i otplate zajmova</t>
  </si>
  <si>
    <t>115.78%</t>
  </si>
  <si>
    <t>Primici od financijske imovine i zaduživanja</t>
  </si>
  <si>
    <t>RAČUN ZADUŽIVANJA/FINANCIRANJA</t>
  </si>
  <si>
    <t>B.</t>
  </si>
  <si>
    <t>Rashodi za nabavu nefinancijske imovine</t>
  </si>
  <si>
    <t>Rashodi poslovanja</t>
  </si>
  <si>
    <t>31.07%</t>
  </si>
  <si>
    <t>Prihodi od prodaje nefinancijske imovine</t>
  </si>
  <si>
    <t>Prihodi poslovanja</t>
  </si>
  <si>
    <t>RAČUN PRIHODA I RASHODA</t>
  </si>
  <si>
    <t>A.</t>
  </si>
  <si>
    <t>INDEX</t>
  </si>
  <si>
    <t>OPĆI DIO</t>
  </si>
  <si>
    <t xml:space="preserve">Izvšrenje proračuna za 2026. godinu </t>
  </si>
  <si>
    <t>02359032919</t>
  </si>
  <si>
    <t>Primljeni krediti i zajmovi od kreditnih i ostalih financijskih institucija izvan javnog sektora</t>
  </si>
  <si>
    <t>844</t>
  </si>
  <si>
    <t>B. RAČUN ZADUŽIVANJA/FINANCIRANJA</t>
  </si>
  <si>
    <t>Prihodi od prodaje građevinskih objekata</t>
  </si>
  <si>
    <t>721</t>
  </si>
  <si>
    <t>Prihodi od prodaje materijalne imovine - prirodnih bogatstava</t>
  </si>
  <si>
    <t>711</t>
  </si>
  <si>
    <t>9.00%</t>
  </si>
  <si>
    <t>Kazne i upravne mjere</t>
  </si>
  <si>
    <t>681</t>
  </si>
  <si>
    <t>24.61%</t>
  </si>
  <si>
    <t>Komunalni doprinosi i naknade</t>
  </si>
  <si>
    <t>653</t>
  </si>
  <si>
    <t>Prihodi po posebnim propisima</t>
  </si>
  <si>
    <t>652</t>
  </si>
  <si>
    <t>0.55%</t>
  </si>
  <si>
    <t>Upravne i administrativne pristojbe</t>
  </si>
  <si>
    <t>651</t>
  </si>
  <si>
    <t>Prihodi od nefinancijske imovine</t>
  </si>
  <si>
    <t>642</t>
  </si>
  <si>
    <t>29.37%</t>
  </si>
  <si>
    <t>Prihodi od financijske imovine</t>
  </si>
  <si>
    <t>641</t>
  </si>
  <si>
    <t>Pomoći proračunu i izvanproračunskim korisnicima iz drugih proračuna</t>
  </si>
  <si>
    <t>633</t>
  </si>
  <si>
    <t>Pomoći od međunarodnih organizacija te institucija i tijela EU</t>
  </si>
  <si>
    <t>632</t>
  </si>
  <si>
    <t>70.36%</t>
  </si>
  <si>
    <t>Porezi na robu i usluge</t>
  </si>
  <si>
    <t>614</t>
  </si>
  <si>
    <t>141.64%</t>
  </si>
  <si>
    <t>Porezi na imovinu</t>
  </si>
  <si>
    <t>613</t>
  </si>
  <si>
    <t>70.13%</t>
  </si>
  <si>
    <t>Porez na dohodak</t>
  </si>
  <si>
    <t>611</t>
  </si>
  <si>
    <t>VRSTA PRIHODA / RASHODA</t>
  </si>
  <si>
    <t xml:space="preserve">Pomoći proračunskim korisnicima iz drugog proračuna </t>
  </si>
  <si>
    <t xml:space="preserve">Pomoći temeljem prijenosa EU sredstva </t>
  </si>
  <si>
    <t>A. RAČUN PRIHODA</t>
  </si>
  <si>
    <t>Otplata glavnice primljenih kredita i zajmova od kreditnih i ostalih financijskih institucija izvan</t>
  </si>
  <si>
    <t>544</t>
  </si>
  <si>
    <t>Nematerijalna proizvedena imovina</t>
  </si>
  <si>
    <t>426</t>
  </si>
  <si>
    <t>Građevinski objekti</t>
  </si>
  <si>
    <t>421</t>
  </si>
  <si>
    <t>Nematerijalna imovina</t>
  </si>
  <si>
    <t>412</t>
  </si>
  <si>
    <t>Kapitalne pomoći</t>
  </si>
  <si>
    <t>386</t>
  </si>
  <si>
    <t>Tekuće donacije</t>
  </si>
  <si>
    <t>381</t>
  </si>
  <si>
    <t>Ostale naknade građanima i kućanstvima iz proračuna</t>
  </si>
  <si>
    <t>372</t>
  </si>
  <si>
    <t>Pomoći drugom proračunu i izvanproračunskim korisnicima</t>
  </si>
  <si>
    <t>363</t>
  </si>
  <si>
    <t>A. RAČUN PRIHODA I RASHODA</t>
  </si>
  <si>
    <t>C. UKUPNO</t>
  </si>
  <si>
    <t>63,315,13</t>
  </si>
  <si>
    <t xml:space="preserve">IZVRŠENJE 2024. godine </t>
  </si>
  <si>
    <t>7.382,61</t>
  </si>
  <si>
    <t>361.591,66</t>
  </si>
  <si>
    <t>23,17</t>
  </si>
  <si>
    <t>22,29</t>
  </si>
  <si>
    <t>122.893,88</t>
  </si>
  <si>
    <t>278,72</t>
  </si>
  <si>
    <t>7.545,38</t>
  </si>
  <si>
    <t>INDEKS 3/1</t>
  </si>
  <si>
    <t>INDEKS 3/2</t>
  </si>
  <si>
    <t xml:space="preserve">IZVRŠENJE 2024. GODINE </t>
  </si>
  <si>
    <t>53.116,16</t>
  </si>
  <si>
    <t xml:space="preserve">Kapitalne donacije </t>
  </si>
  <si>
    <t>172.947,67</t>
  </si>
  <si>
    <t>30.000,00</t>
  </si>
  <si>
    <t>15.487,75</t>
  </si>
  <si>
    <t>697.631,88</t>
  </si>
  <si>
    <t>Otplata glavnice primljenih zajmova od drugih razina vlasti</t>
  </si>
  <si>
    <t>INDEX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</si>
</sst>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d\.mm\.yyyy"/>
    <numFmt numFmtId="165" formatCode="[$-1041A]#,##0.00;\-#,##0.00"/>
    <numFmt numFmtId="166" formatCode="#,##0.00_ ;\-#,##0.00\ "/>
  </numFmts>
  <fonts count="24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b/>
      <sz val="9"/>
      <color rgb="FF400040"/>
      <name val="Arial"/>
    </font>
    <font>
      <b/>
      <sz val="9"/>
      <color rgb="FF000040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sz val="9.75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FF"/>
      <name val="Arial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mo"/>
      <family val="2"/>
    </font>
    <font>
      <b/>
      <sz val="10"/>
      <color rgb="FFFFFFFF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80FF"/>
        <bgColor rgb="FF0080FF"/>
      </patternFill>
    </fill>
    <fill>
      <patternFill patternType="solid">
        <fgColor rgb="FF00FF00"/>
        <bgColor rgb="FF00FF00"/>
      </patternFill>
    </fill>
    <fill>
      <patternFill patternType="solid">
        <fgColor rgb="FF80FF00"/>
        <bgColor rgb="FF8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none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none">
        <fgColor rgb="FFFFFFFF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808080"/>
      </patternFill>
    </fill>
    <fill>
      <patternFill patternType="solid">
        <fgColor theme="3"/>
        <b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10" borderId="0"/>
    <xf numFmtId="0" fontId="9" fillId="10" borderId="0"/>
    <xf numFmtId="9" fontId="9" fillId="0" borderId="0" applyFont="0" applyFill="0" applyBorder="0" applyAlignment="0" applyProtection="0"/>
  </cellStyleXfs>
  <cellXfs count="191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0" fontId="5" fillId="2" borderId="1" xfId="1" applyNumberFormat="1" applyFont="1" applyFill="1" applyBorder="1" applyAlignment="1">
      <alignment horizontal="left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5" fontId="5" fillId="2" borderId="1" xfId="1" applyNumberFormat="1" applyFont="1" applyFill="1" applyBorder="1" applyAlignment="1">
      <alignment horizontal="right" vertical="center" wrapText="1" readingOrder="1"/>
    </xf>
    <xf numFmtId="0" fontId="7" fillId="4" borderId="1" xfId="1" applyNumberFormat="1" applyFont="1" applyFill="1" applyBorder="1" applyAlignment="1">
      <alignment horizontal="left" vertical="center" wrapText="1" readingOrder="1"/>
    </xf>
    <xf numFmtId="0" fontId="7" fillId="4" borderId="1" xfId="1" applyNumberFormat="1" applyFont="1" applyFill="1" applyBorder="1" applyAlignment="1">
      <alignment vertical="center" wrapText="1" readingOrder="1"/>
    </xf>
    <xf numFmtId="165" fontId="7" fillId="4" borderId="1" xfId="1" applyNumberFormat="1" applyFont="1" applyFill="1" applyBorder="1" applyAlignment="1">
      <alignment horizontal="right" vertical="center" wrapText="1" readingOrder="1"/>
    </xf>
    <xf numFmtId="0" fontId="8" fillId="5" borderId="1" xfId="1" applyNumberFormat="1" applyFont="1" applyFill="1" applyBorder="1" applyAlignment="1">
      <alignment horizontal="left" vertical="center" wrapText="1" readingOrder="1"/>
    </xf>
    <xf numFmtId="0" fontId="8" fillId="5" borderId="1" xfId="1" applyNumberFormat="1" applyFont="1" applyFill="1" applyBorder="1" applyAlignment="1">
      <alignment vertical="center" wrapText="1" readingOrder="1"/>
    </xf>
    <xf numFmtId="165" fontId="8" fillId="5" borderId="1" xfId="1" applyNumberFormat="1" applyFont="1" applyFill="1" applyBorder="1" applyAlignment="1">
      <alignment horizontal="right" vertical="center" wrapText="1" readingOrder="1"/>
    </xf>
    <xf numFmtId="0" fontId="8" fillId="6" borderId="1" xfId="1" applyNumberFormat="1" applyFont="1" applyFill="1" applyBorder="1" applyAlignment="1">
      <alignment horizontal="left" vertical="center" wrapText="1" readingOrder="1"/>
    </xf>
    <xf numFmtId="0" fontId="8" fillId="6" borderId="1" xfId="1" applyNumberFormat="1" applyFont="1" applyFill="1" applyBorder="1" applyAlignment="1">
      <alignment vertical="center" wrapText="1" readingOrder="1"/>
    </xf>
    <xf numFmtId="165" fontId="8" fillId="6" borderId="1" xfId="1" applyNumberFormat="1" applyFont="1" applyFill="1" applyBorder="1" applyAlignment="1">
      <alignment horizontal="right" vertical="center" wrapText="1" readingOrder="1"/>
    </xf>
    <xf numFmtId="0" fontId="7" fillId="7" borderId="1" xfId="1" applyNumberFormat="1" applyFont="1" applyFill="1" applyBorder="1" applyAlignment="1">
      <alignment horizontal="left" vertical="center" wrapText="1" readingOrder="1"/>
    </xf>
    <xf numFmtId="0" fontId="7" fillId="7" borderId="1" xfId="1" applyNumberFormat="1" applyFont="1" applyFill="1" applyBorder="1" applyAlignment="1">
      <alignment vertical="center" wrapText="1" readingOrder="1"/>
    </xf>
    <xf numFmtId="165" fontId="7" fillId="7" borderId="1" xfId="1" applyNumberFormat="1" applyFont="1" applyFill="1" applyBorder="1" applyAlignment="1">
      <alignment horizontal="right" vertical="center" wrapText="1" readingOrder="1"/>
    </xf>
    <xf numFmtId="0" fontId="8" fillId="8" borderId="1" xfId="1" applyNumberFormat="1" applyFont="1" applyFill="1" applyBorder="1" applyAlignment="1">
      <alignment horizontal="left" vertical="center" wrapText="1" readingOrder="1"/>
    </xf>
    <xf numFmtId="0" fontId="8" fillId="8" borderId="1" xfId="1" applyNumberFormat="1" applyFont="1" applyFill="1" applyBorder="1" applyAlignment="1">
      <alignment vertical="center" wrapText="1" readingOrder="1"/>
    </xf>
    <xf numFmtId="165" fontId="8" fillId="8" borderId="1" xfId="1" applyNumberFormat="1" applyFont="1" applyFill="1" applyBorder="1" applyAlignment="1">
      <alignment horizontal="right" vertical="center" wrapText="1" readingOrder="1"/>
    </xf>
    <xf numFmtId="0" fontId="2" fillId="8" borderId="1" xfId="1" applyNumberFormat="1" applyFont="1" applyFill="1" applyBorder="1" applyAlignment="1">
      <alignment horizontal="left" vertical="center" wrapText="1" readingOrder="1"/>
    </xf>
    <xf numFmtId="0" fontId="2" fillId="8" borderId="1" xfId="1" applyNumberFormat="1" applyFont="1" applyFill="1" applyBorder="1" applyAlignment="1">
      <alignment vertical="center" wrapText="1" readingOrder="1"/>
    </xf>
    <xf numFmtId="165" fontId="2" fillId="8" borderId="1" xfId="1" applyNumberFormat="1" applyFont="1" applyFill="1" applyBorder="1" applyAlignment="1">
      <alignment horizontal="right" vertical="center" wrapText="1" readingOrder="1"/>
    </xf>
    <xf numFmtId="0" fontId="6" fillId="9" borderId="1" xfId="1" applyNumberFormat="1" applyFont="1" applyFill="1" applyBorder="1" applyAlignment="1">
      <alignment horizontal="left" vertical="center" wrapText="1" readingOrder="1"/>
    </xf>
    <xf numFmtId="0" fontId="6" fillId="9" borderId="1" xfId="1" applyNumberFormat="1" applyFont="1" applyFill="1" applyBorder="1" applyAlignment="1">
      <alignment vertical="center" wrapText="1" readingOrder="1"/>
    </xf>
    <xf numFmtId="165" fontId="6" fillId="9" borderId="1" xfId="1" applyNumberFormat="1" applyFont="1" applyFill="1" applyBorder="1" applyAlignment="1">
      <alignment horizontal="right" vertical="center" wrapText="1" readingOrder="1"/>
    </xf>
    <xf numFmtId="0" fontId="7" fillId="6" borderId="1" xfId="1" applyNumberFormat="1" applyFont="1" applyFill="1" applyBorder="1" applyAlignment="1">
      <alignment horizontal="left" vertical="center" wrapText="1" readingOrder="1"/>
    </xf>
    <xf numFmtId="0" fontId="7" fillId="6" borderId="1" xfId="1" applyNumberFormat="1" applyFont="1" applyFill="1" applyBorder="1" applyAlignment="1">
      <alignment vertical="center" wrapText="1" readingOrder="1"/>
    </xf>
    <xf numFmtId="165" fontId="7" fillId="6" borderId="1" xfId="1" applyNumberFormat="1" applyFont="1" applyFill="1" applyBorder="1" applyAlignment="1">
      <alignment horizontal="right" vertical="center" wrapText="1" readingOrder="1"/>
    </xf>
    <xf numFmtId="0" fontId="2" fillId="10" borderId="1" xfId="1" applyNumberFormat="1" applyFont="1" applyFill="1" applyBorder="1" applyAlignment="1">
      <alignment horizontal="left" vertical="center" wrapText="1" readingOrder="1"/>
    </xf>
    <xf numFmtId="0" fontId="2" fillId="10" borderId="1" xfId="1" applyNumberFormat="1" applyFont="1" applyFill="1" applyBorder="1" applyAlignment="1">
      <alignment vertical="center" wrapText="1" readingOrder="1"/>
    </xf>
    <xf numFmtId="165" fontId="2" fillId="10" borderId="1" xfId="1" applyNumberFormat="1" applyFont="1" applyFill="1" applyBorder="1" applyAlignment="1">
      <alignment horizontal="right" vertical="center" wrapText="1" readingOrder="1"/>
    </xf>
    <xf numFmtId="10" fontId="6" fillId="9" borderId="1" xfId="1" applyNumberFormat="1" applyFont="1" applyFill="1" applyBorder="1" applyAlignment="1">
      <alignment horizontal="right" vertical="center" wrapText="1" readingOrder="1"/>
    </xf>
    <xf numFmtId="10" fontId="7" fillId="6" borderId="1" xfId="1" applyNumberFormat="1" applyFont="1" applyFill="1" applyBorder="1" applyAlignment="1">
      <alignment horizontal="right" vertical="center" wrapText="1" readingOrder="1"/>
    </xf>
    <xf numFmtId="10" fontId="7" fillId="4" borderId="1" xfId="1" applyNumberFormat="1" applyFont="1" applyFill="1" applyBorder="1" applyAlignment="1">
      <alignment horizontal="right" vertical="center" wrapText="1" readingOrder="1"/>
    </xf>
    <xf numFmtId="10" fontId="8" fillId="5" borderId="1" xfId="1" applyNumberFormat="1" applyFont="1" applyFill="1" applyBorder="1" applyAlignment="1">
      <alignment horizontal="right" vertical="center" wrapText="1" readingOrder="1"/>
    </xf>
    <xf numFmtId="10" fontId="8" fillId="6" borderId="1" xfId="1" applyNumberFormat="1" applyFont="1" applyFill="1" applyBorder="1" applyAlignment="1">
      <alignment horizontal="right" vertical="center" wrapText="1" readingOrder="1"/>
    </xf>
    <xf numFmtId="10" fontId="7" fillId="7" borderId="1" xfId="1" applyNumberFormat="1" applyFont="1" applyFill="1" applyBorder="1" applyAlignment="1">
      <alignment horizontal="right" vertical="center" wrapText="1" readingOrder="1"/>
    </xf>
    <xf numFmtId="10" fontId="2" fillId="10" borderId="1" xfId="1" applyNumberFormat="1" applyFont="1" applyFill="1" applyBorder="1" applyAlignment="1">
      <alignment horizontal="right" vertical="center" wrapText="1" readingOrder="1"/>
    </xf>
    <xf numFmtId="10" fontId="8" fillId="8" borderId="1" xfId="1" applyNumberFormat="1" applyFont="1" applyFill="1" applyBorder="1" applyAlignment="1">
      <alignment horizontal="right" vertical="center" wrapText="1" readingOrder="1"/>
    </xf>
    <xf numFmtId="10" fontId="2" fillId="8" borderId="1" xfId="1" applyNumberFormat="1" applyFont="1" applyFill="1" applyBorder="1" applyAlignment="1">
      <alignment horizontal="right" vertical="center" wrapText="1" readingOrder="1"/>
    </xf>
    <xf numFmtId="10" fontId="5" fillId="2" borderId="1" xfId="1" applyNumberFormat="1" applyFont="1" applyFill="1" applyBorder="1" applyAlignment="1">
      <alignment horizontal="right" vertical="center" wrapText="1" readingOrder="1"/>
    </xf>
    <xf numFmtId="0" fontId="10" fillId="3" borderId="1" xfId="1" applyNumberFormat="1" applyFont="1" applyFill="1" applyBorder="1" applyAlignment="1">
      <alignment horizontal="left" vertical="center" wrapText="1" readingOrder="1"/>
    </xf>
    <xf numFmtId="0" fontId="10" fillId="3" borderId="1" xfId="1" applyNumberFormat="1" applyFont="1" applyFill="1" applyBorder="1" applyAlignment="1">
      <alignment vertical="center" wrapText="1" readingOrder="1"/>
    </xf>
    <xf numFmtId="165" fontId="10" fillId="3" borderId="1" xfId="1" applyNumberFormat="1" applyFont="1" applyFill="1" applyBorder="1" applyAlignment="1">
      <alignment horizontal="right" vertical="center" wrapText="1" readingOrder="1"/>
    </xf>
    <xf numFmtId="165" fontId="6" fillId="9" borderId="1" xfId="1" applyNumberFormat="1" applyFont="1" applyFill="1" applyBorder="1" applyAlignment="1">
      <alignment horizontal="right" vertical="center" wrapText="1" readingOrder="1"/>
    </xf>
    <xf numFmtId="0" fontId="1" fillId="10" borderId="0" xfId="2" applyFont="1" applyFill="1" applyBorder="1"/>
    <xf numFmtId="0" fontId="1" fillId="10" borderId="0" xfId="2" applyFont="1" applyFill="1" applyBorder="1"/>
    <xf numFmtId="0" fontId="8" fillId="10" borderId="0" xfId="3" applyNumberFormat="1" applyFont="1" applyFill="1" applyBorder="1" applyAlignment="1">
      <alignment vertical="top" wrapText="1" readingOrder="1"/>
    </xf>
    <xf numFmtId="0" fontId="2" fillId="10" borderId="0" xfId="3" applyNumberFormat="1" applyFont="1" applyFill="1" applyBorder="1" applyAlignment="1">
      <alignment vertical="top" wrapText="1" readingOrder="1"/>
    </xf>
    <xf numFmtId="0" fontId="13" fillId="10" borderId="0" xfId="3" applyNumberFormat="1" applyFont="1" applyFill="1" applyBorder="1" applyAlignment="1">
      <alignment vertical="top" wrapText="1" readingOrder="1"/>
    </xf>
    <xf numFmtId="0" fontId="13" fillId="10" borderId="1" xfId="3" applyNumberFormat="1" applyFont="1" applyFill="1" applyBorder="1" applyAlignment="1">
      <alignment vertical="top" wrapText="1" readingOrder="1"/>
    </xf>
    <xf numFmtId="0" fontId="8" fillId="10" borderId="1" xfId="3" applyNumberFormat="1" applyFont="1" applyFill="1" applyBorder="1" applyAlignment="1">
      <alignment horizontal="right" vertical="top" wrapText="1" readingOrder="1"/>
    </xf>
    <xf numFmtId="165" fontId="8" fillId="10" borderId="1" xfId="3" applyNumberFormat="1" applyFont="1" applyFill="1" applyBorder="1" applyAlignment="1">
      <alignment horizontal="right" wrapText="1" readingOrder="1"/>
    </xf>
    <xf numFmtId="165" fontId="8" fillId="10" borderId="3" xfId="3" applyNumberFormat="1" applyFont="1" applyFill="1" applyBorder="1" applyAlignment="1">
      <alignment horizontal="right" wrapText="1" readingOrder="1"/>
    </xf>
    <xf numFmtId="0" fontId="8" fillId="10" borderId="1" xfId="3" applyNumberFormat="1" applyFont="1" applyFill="1" applyBorder="1" applyAlignment="1">
      <alignment vertical="top" wrapText="1" readingOrder="1"/>
    </xf>
    <xf numFmtId="0" fontId="15" fillId="11" borderId="1" xfId="3" applyNumberFormat="1" applyFont="1" applyFill="1" applyBorder="1" applyAlignment="1">
      <alignment vertical="top" wrapText="1" readingOrder="1"/>
    </xf>
    <xf numFmtId="0" fontId="8" fillId="11" borderId="1" xfId="3" applyNumberFormat="1" applyFont="1" applyFill="1" applyBorder="1" applyAlignment="1">
      <alignment vertical="top" wrapText="1" readingOrder="1"/>
    </xf>
    <xf numFmtId="2" fontId="1" fillId="10" borderId="0" xfId="2" applyNumberFormat="1" applyFont="1" applyFill="1" applyBorder="1"/>
    <xf numFmtId="0" fontId="8" fillId="10" borderId="0" xfId="3" applyNumberFormat="1" applyFont="1" applyFill="1" applyBorder="1" applyAlignment="1">
      <alignment horizontal="left" wrapText="1" readingOrder="1"/>
    </xf>
    <xf numFmtId="0" fontId="8" fillId="10" borderId="0" xfId="3" applyNumberFormat="1" applyFont="1" applyFill="1" applyBorder="1" applyAlignment="1">
      <alignment horizontal="center" vertical="center" wrapText="1" readingOrder="1"/>
    </xf>
    <xf numFmtId="0" fontId="8" fillId="10" borderId="4" xfId="3" applyNumberFormat="1" applyFont="1" applyFill="1" applyBorder="1" applyAlignment="1">
      <alignment horizontal="right" wrapText="1" readingOrder="1"/>
    </xf>
    <xf numFmtId="0" fontId="8" fillId="10" borderId="4" xfId="3" applyNumberFormat="1" applyFont="1" applyFill="1" applyBorder="1" applyAlignment="1">
      <alignment horizontal="left" wrapText="1" readingOrder="1"/>
    </xf>
    <xf numFmtId="0" fontId="8" fillId="10" borderId="4" xfId="3" applyNumberFormat="1" applyFont="1" applyFill="1" applyBorder="1" applyAlignment="1">
      <alignment horizontal="left" vertical="center" wrapText="1" readingOrder="1"/>
    </xf>
    <xf numFmtId="165" fontId="13" fillId="10" borderId="1" xfId="3" applyNumberFormat="1" applyFont="1" applyFill="1" applyBorder="1" applyAlignment="1">
      <alignment horizontal="right" vertical="top" wrapText="1" readingOrder="1"/>
    </xf>
    <xf numFmtId="165" fontId="13" fillId="10" borderId="1" xfId="3" applyNumberFormat="1" applyFont="1" applyFill="1" applyBorder="1" applyAlignment="1">
      <alignment horizontal="right" vertical="top" wrapText="1" readingOrder="1"/>
    </xf>
    <xf numFmtId="0" fontId="17" fillId="11" borderId="1" xfId="3" applyNumberFormat="1" applyFont="1" applyFill="1" applyBorder="1" applyAlignment="1">
      <alignment vertical="top" wrapText="1" readingOrder="1"/>
    </xf>
    <xf numFmtId="0" fontId="2" fillId="11" borderId="1" xfId="3" applyNumberFormat="1" applyFont="1" applyFill="1" applyBorder="1" applyAlignment="1">
      <alignment vertical="top" wrapText="1" readingOrder="1"/>
    </xf>
    <xf numFmtId="165" fontId="8" fillId="11" borderId="1" xfId="3" applyNumberFormat="1" applyFont="1" applyFill="1" applyBorder="1" applyAlignment="1">
      <alignment horizontal="right" wrapText="1" readingOrder="1"/>
    </xf>
    <xf numFmtId="0" fontId="1" fillId="11" borderId="1" xfId="2" applyFont="1" applyFill="1" applyBorder="1"/>
    <xf numFmtId="0" fontId="13" fillId="10" borderId="1" xfId="3" applyNumberFormat="1" applyFont="1" applyFill="1" applyBorder="1" applyAlignment="1">
      <alignment horizontal="left" vertical="top" wrapText="1" readingOrder="1"/>
    </xf>
    <xf numFmtId="0" fontId="19" fillId="10" borderId="1" xfId="3" applyNumberFormat="1" applyFont="1" applyFill="1" applyBorder="1" applyAlignment="1">
      <alignment vertical="top" wrapText="1" readingOrder="1"/>
    </xf>
    <xf numFmtId="165" fontId="13" fillId="10" borderId="2" xfId="3" applyNumberFormat="1" applyFont="1" applyFill="1" applyBorder="1" applyAlignment="1">
      <alignment horizontal="right" vertical="top" wrapText="1" readingOrder="1"/>
    </xf>
    <xf numFmtId="165" fontId="13" fillId="10" borderId="3" xfId="3" applyNumberFormat="1" applyFont="1" applyFill="1" applyBorder="1" applyAlignment="1">
      <alignment horizontal="right" vertical="top" wrapText="1" readingOrder="1"/>
    </xf>
    <xf numFmtId="10" fontId="13" fillId="10" borderId="2" xfId="3" applyNumberFormat="1" applyFont="1" applyFill="1" applyBorder="1" applyAlignment="1">
      <alignment horizontal="right" vertical="top" wrapText="1" readingOrder="1"/>
    </xf>
    <xf numFmtId="10" fontId="13" fillId="10" borderId="3" xfId="3" applyNumberFormat="1" applyFont="1" applyFill="1" applyBorder="1" applyAlignment="1">
      <alignment horizontal="right" vertical="top" wrapText="1" readingOrder="1"/>
    </xf>
    <xf numFmtId="165" fontId="1" fillId="10" borderId="0" xfId="2" applyNumberFormat="1" applyFont="1" applyFill="1" applyBorder="1"/>
    <xf numFmtId="166" fontId="1" fillId="10" borderId="0" xfId="2" applyNumberFormat="1" applyFont="1" applyFill="1" applyBorder="1"/>
    <xf numFmtId="0" fontId="1" fillId="10" borderId="0" xfId="2" applyFont="1" applyFill="1" applyBorder="1"/>
    <xf numFmtId="0" fontId="13" fillId="10" borderId="1" xfId="3" applyNumberFormat="1" applyFont="1" applyFill="1" applyBorder="1" applyAlignment="1">
      <alignment vertical="top" wrapText="1" readingOrder="1"/>
    </xf>
    <xf numFmtId="165" fontId="13" fillId="10" borderId="1" xfId="3" applyNumberFormat="1" applyFont="1" applyFill="1" applyBorder="1" applyAlignment="1">
      <alignment horizontal="right" vertical="top" wrapText="1" readingOrder="1"/>
    </xf>
    <xf numFmtId="0" fontId="8" fillId="10" borderId="1" xfId="3" applyNumberFormat="1" applyFont="1" applyFill="1" applyBorder="1" applyAlignment="1">
      <alignment horizontal="left" vertical="center" wrapText="1" readingOrder="1"/>
    </xf>
    <xf numFmtId="0" fontId="8" fillId="10" borderId="1" xfId="3" applyNumberFormat="1" applyFont="1" applyFill="1" applyBorder="1" applyAlignment="1">
      <alignment horizontal="left" wrapText="1" readingOrder="1"/>
    </xf>
    <xf numFmtId="165" fontId="18" fillId="12" borderId="3" xfId="3" applyNumberFormat="1" applyFont="1" applyFill="1" applyBorder="1" applyAlignment="1">
      <alignment vertical="top" wrapText="1" readingOrder="1"/>
    </xf>
    <xf numFmtId="10" fontId="7" fillId="7" borderId="1" xfId="4" applyNumberFormat="1" applyFont="1" applyFill="1" applyBorder="1" applyAlignment="1">
      <alignment horizontal="right" vertical="center" wrapText="1" readingOrder="1"/>
    </xf>
    <xf numFmtId="10" fontId="2" fillId="8" borderId="1" xfId="4" applyNumberFormat="1" applyFont="1" applyFill="1" applyBorder="1" applyAlignment="1">
      <alignment horizontal="right" vertical="center" wrapText="1" readingOrder="1"/>
    </xf>
    <xf numFmtId="10" fontId="8" fillId="8" borderId="1" xfId="4" applyNumberFormat="1" applyFont="1" applyFill="1" applyBorder="1" applyAlignment="1">
      <alignment horizontal="right" vertical="center" wrapText="1" readingOrder="1"/>
    </xf>
    <xf numFmtId="10" fontId="8" fillId="5" borderId="1" xfId="4" applyNumberFormat="1" applyFont="1" applyFill="1" applyBorder="1" applyAlignment="1">
      <alignment horizontal="right" vertical="center" wrapText="1" readingOrder="1"/>
    </xf>
    <xf numFmtId="0" fontId="1" fillId="10" borderId="0" xfId="2" applyFont="1" applyFill="1" applyBorder="1"/>
    <xf numFmtId="0" fontId="1" fillId="10" borderId="1" xfId="2" applyFont="1" applyFill="1" applyBorder="1"/>
    <xf numFmtId="10" fontId="1" fillId="10" borderId="1" xfId="2" applyNumberFormat="1" applyFont="1" applyFill="1" applyBorder="1"/>
    <xf numFmtId="0" fontId="13" fillId="10" borderId="1" xfId="3" applyNumberFormat="1" applyFont="1" applyFill="1" applyBorder="1" applyAlignment="1">
      <alignment vertical="top" wrapText="1" readingOrder="1"/>
    </xf>
    <xf numFmtId="165" fontId="13" fillId="10" borderId="1" xfId="3" applyNumberFormat="1" applyFont="1" applyFill="1" applyBorder="1" applyAlignment="1">
      <alignment horizontal="right" vertical="top" wrapText="1" readingOrder="1"/>
    </xf>
    <xf numFmtId="0" fontId="18" fillId="12" borderId="1" xfId="3" applyNumberFormat="1" applyFont="1" applyFill="1" applyBorder="1" applyAlignment="1">
      <alignment vertical="top" wrapText="1" readingOrder="1"/>
    </xf>
    <xf numFmtId="0" fontId="1" fillId="13" borderId="1" xfId="2" applyFont="1" applyFill="1" applyBorder="1"/>
    <xf numFmtId="0" fontId="8" fillId="10" borderId="0" xfId="3" applyNumberFormat="1" applyFont="1" applyFill="1" applyBorder="1" applyAlignment="1">
      <alignment horizont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164" fontId="2" fillId="0" borderId="0" xfId="1" applyNumberFormat="1" applyFont="1" applyFill="1" applyBorder="1" applyAlignment="1">
      <alignment horizontal="left" vertical="top" wrapText="1" readingOrder="1"/>
    </xf>
    <xf numFmtId="165" fontId="7" fillId="7" borderId="1" xfId="1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/>
    <xf numFmtId="165" fontId="8" fillId="8" borderId="1" xfId="1" applyNumberFormat="1" applyFont="1" applyFill="1" applyBorder="1" applyAlignment="1">
      <alignment horizontal="right" vertical="center" wrapText="1" readingOrder="1"/>
    </xf>
    <xf numFmtId="165" fontId="2" fillId="8" borderId="1" xfId="1" applyNumberFormat="1" applyFont="1" applyFill="1" applyBorder="1" applyAlignment="1">
      <alignment horizontal="right" vertical="center" wrapText="1" readingOrder="1"/>
    </xf>
    <xf numFmtId="165" fontId="8" fillId="5" borderId="1" xfId="1" applyNumberFormat="1" applyFont="1" applyFill="1" applyBorder="1" applyAlignment="1">
      <alignment horizontal="right" vertical="center" wrapText="1" readingOrder="1"/>
    </xf>
    <xf numFmtId="165" fontId="8" fillId="6" borderId="1" xfId="1" applyNumberFormat="1" applyFont="1" applyFill="1" applyBorder="1" applyAlignment="1">
      <alignment horizontal="right" vertical="center" wrapText="1" readingOrder="1"/>
    </xf>
    <xf numFmtId="165" fontId="5" fillId="2" borderId="1" xfId="1" applyNumberFormat="1" applyFont="1" applyFill="1" applyBorder="1" applyAlignment="1">
      <alignment horizontal="right" vertical="center" wrapText="1" readingOrder="1"/>
    </xf>
    <xf numFmtId="165" fontId="10" fillId="3" borderId="1" xfId="1" applyNumberFormat="1" applyFont="1" applyFill="1" applyBorder="1" applyAlignment="1">
      <alignment horizontal="right" vertical="center" wrapText="1" readingOrder="1"/>
    </xf>
    <xf numFmtId="0" fontId="11" fillId="0" borderId="1" xfId="0" applyFont="1" applyFill="1" applyBorder="1"/>
    <xf numFmtId="165" fontId="7" fillId="4" borderId="1" xfId="1" applyNumberFormat="1" applyFont="1" applyFill="1" applyBorder="1" applyAlignment="1">
      <alignment horizontal="right" vertical="center" wrapText="1" readingOrder="1"/>
    </xf>
    <xf numFmtId="165" fontId="6" fillId="9" borderId="1" xfId="1" applyNumberFormat="1" applyFont="1" applyFill="1" applyBorder="1" applyAlignment="1">
      <alignment horizontal="right" vertical="center" wrapText="1" readingOrder="1"/>
    </xf>
    <xf numFmtId="165" fontId="2" fillId="10" borderId="1" xfId="1" applyNumberFormat="1" applyFont="1" applyFill="1" applyBorder="1" applyAlignment="1">
      <alignment horizontal="right" vertical="center" wrapText="1" readingOrder="1"/>
    </xf>
    <xf numFmtId="165" fontId="7" fillId="6" borderId="1" xfId="1" applyNumberFormat="1" applyFont="1" applyFill="1" applyBorder="1" applyAlignment="1">
      <alignment horizontal="right" vertical="center" wrapText="1" readingOrder="1"/>
    </xf>
    <xf numFmtId="0" fontId="4" fillId="10" borderId="0" xfId="3" applyNumberFormat="1" applyFont="1" applyFill="1" applyBorder="1" applyAlignment="1">
      <alignment vertical="top" wrapText="1" readingOrder="1"/>
    </xf>
    <xf numFmtId="0" fontId="1" fillId="10" borderId="0" xfId="2" applyFont="1" applyFill="1" applyBorder="1"/>
    <xf numFmtId="0" fontId="14" fillId="10" borderId="0" xfId="3" applyNumberFormat="1" applyFont="1" applyFill="1" applyBorder="1" applyAlignment="1">
      <alignment horizontal="left" vertical="top" wrapText="1" readingOrder="1"/>
    </xf>
    <xf numFmtId="0" fontId="13" fillId="10" borderId="0" xfId="3" applyNumberFormat="1" applyFont="1" applyFill="1" applyBorder="1" applyAlignment="1">
      <alignment vertical="top" wrapText="1" readingOrder="1"/>
    </xf>
    <xf numFmtId="0" fontId="8" fillId="10" borderId="1" xfId="3" applyNumberFormat="1" applyFont="1" applyFill="1" applyBorder="1" applyAlignment="1">
      <alignment horizontal="right" vertical="top" wrapText="1" readingOrder="1"/>
    </xf>
    <xf numFmtId="0" fontId="1" fillId="10" borderId="1" xfId="2" applyFont="1" applyFill="1" applyBorder="1"/>
    <xf numFmtId="0" fontId="13" fillId="10" borderId="1" xfId="3" applyNumberFormat="1" applyFont="1" applyFill="1" applyBorder="1" applyAlignment="1">
      <alignment vertical="top" wrapText="1" readingOrder="1"/>
    </xf>
    <xf numFmtId="0" fontId="3" fillId="10" borderId="0" xfId="3" applyNumberFormat="1" applyFont="1" applyFill="1" applyBorder="1" applyAlignment="1">
      <alignment horizontal="center" vertical="top" wrapText="1" readingOrder="1"/>
    </xf>
    <xf numFmtId="0" fontId="13" fillId="10" borderId="0" xfId="3" applyNumberFormat="1" applyFont="1" applyFill="1" applyBorder="1" applyAlignment="1">
      <alignment horizontal="center" vertical="top" wrapText="1" readingOrder="1"/>
    </xf>
    <xf numFmtId="0" fontId="8" fillId="10" borderId="0" xfId="3" applyNumberFormat="1" applyFont="1" applyFill="1" applyBorder="1" applyAlignment="1">
      <alignment vertical="top" wrapText="1" readingOrder="1"/>
    </xf>
    <xf numFmtId="0" fontId="15" fillId="11" borderId="1" xfId="3" applyNumberFormat="1" applyFont="1" applyFill="1" applyBorder="1" applyAlignment="1">
      <alignment vertical="top" wrapText="1" readingOrder="1"/>
    </xf>
    <xf numFmtId="0" fontId="16" fillId="11" borderId="1" xfId="2" applyFont="1" applyFill="1" applyBorder="1"/>
    <xf numFmtId="0" fontId="17" fillId="11" borderId="1" xfId="3" applyNumberFormat="1" applyFont="1" applyFill="1" applyBorder="1" applyAlignment="1">
      <alignment vertical="top" wrapText="1" readingOrder="1"/>
    </xf>
    <xf numFmtId="0" fontId="12" fillId="10" borderId="1" xfId="3" applyNumberFormat="1" applyFont="1" applyFill="1" applyBorder="1" applyAlignment="1">
      <alignment vertical="top" wrapText="1" readingOrder="1"/>
    </xf>
    <xf numFmtId="165" fontId="8" fillId="10" borderId="1" xfId="3" applyNumberFormat="1" applyFont="1" applyFill="1" applyBorder="1" applyAlignment="1">
      <alignment horizontal="right" wrapText="1" readingOrder="1"/>
    </xf>
    <xf numFmtId="10" fontId="8" fillId="10" borderId="1" xfId="3" applyNumberFormat="1" applyFont="1" applyFill="1" applyBorder="1" applyAlignment="1">
      <alignment horizontal="right" wrapText="1" readingOrder="1"/>
    </xf>
    <xf numFmtId="10" fontId="1" fillId="10" borderId="1" xfId="2" applyNumberFormat="1" applyFont="1" applyFill="1" applyBorder="1"/>
    <xf numFmtId="0" fontId="8" fillId="11" borderId="1" xfId="3" applyNumberFormat="1" applyFont="1" applyFill="1" applyBorder="1" applyAlignment="1">
      <alignment vertical="top" wrapText="1" readingOrder="1"/>
    </xf>
    <xf numFmtId="0" fontId="1" fillId="11" borderId="1" xfId="2" applyFont="1" applyFill="1" applyBorder="1"/>
    <xf numFmtId="0" fontId="2" fillId="11" borderId="1" xfId="3" applyNumberFormat="1" applyFont="1" applyFill="1" applyBorder="1" applyAlignment="1">
      <alignment vertical="top" wrapText="1" readingOrder="1"/>
    </xf>
    <xf numFmtId="0" fontId="8" fillId="10" borderId="1" xfId="3" applyNumberFormat="1" applyFont="1" applyFill="1" applyBorder="1" applyAlignment="1">
      <alignment horizontal="right" wrapText="1" readingOrder="1"/>
    </xf>
    <xf numFmtId="0" fontId="2" fillId="10" borderId="0" xfId="3" applyNumberFormat="1" applyFont="1" applyFill="1" applyBorder="1" applyAlignment="1">
      <alignment vertical="top" wrapText="1" readingOrder="1"/>
    </xf>
    <xf numFmtId="0" fontId="12" fillId="11" borderId="1" xfId="3" applyNumberFormat="1" applyFont="1" applyFill="1" applyBorder="1" applyAlignment="1">
      <alignment vertical="top" wrapText="1" readingOrder="1"/>
    </xf>
    <xf numFmtId="165" fontId="8" fillId="11" borderId="1" xfId="3" applyNumberFormat="1" applyFont="1" applyFill="1" applyBorder="1" applyAlignment="1">
      <alignment horizontal="right" wrapText="1" readingOrder="1"/>
    </xf>
    <xf numFmtId="0" fontId="8" fillId="11" borderId="1" xfId="3" applyNumberFormat="1" applyFont="1" applyFill="1" applyBorder="1" applyAlignment="1">
      <alignment horizontal="right" wrapText="1" readingOrder="1"/>
    </xf>
    <xf numFmtId="0" fontId="18" fillId="12" borderId="2" xfId="3" applyNumberFormat="1" applyFont="1" applyFill="1" applyBorder="1" applyAlignment="1">
      <alignment horizontal="left" vertical="top" wrapText="1" readingOrder="1"/>
    </xf>
    <xf numFmtId="0" fontId="18" fillId="12" borderId="5" xfId="3" applyNumberFormat="1" applyFont="1" applyFill="1" applyBorder="1" applyAlignment="1">
      <alignment horizontal="left" vertical="top" wrapText="1" readingOrder="1"/>
    </xf>
    <xf numFmtId="165" fontId="13" fillId="10" borderId="2" xfId="3" applyNumberFormat="1" applyFont="1" applyFill="1" applyBorder="1" applyAlignment="1">
      <alignment horizontal="right" vertical="top" wrapText="1" readingOrder="1"/>
    </xf>
    <xf numFmtId="165" fontId="13" fillId="10" borderId="3" xfId="3" applyNumberFormat="1" applyFont="1" applyFill="1" applyBorder="1" applyAlignment="1">
      <alignment horizontal="right" vertical="top" wrapText="1" readingOrder="1"/>
    </xf>
    <xf numFmtId="10" fontId="13" fillId="10" borderId="2" xfId="3" applyNumberFormat="1" applyFont="1" applyFill="1" applyBorder="1" applyAlignment="1">
      <alignment horizontal="right" vertical="top" wrapText="1" readingOrder="1"/>
    </xf>
    <xf numFmtId="10" fontId="13" fillId="10" borderId="3" xfId="3" applyNumberFormat="1" applyFont="1" applyFill="1" applyBorder="1" applyAlignment="1">
      <alignment horizontal="right" vertical="top" wrapText="1" readingOrder="1"/>
    </xf>
    <xf numFmtId="0" fontId="8" fillId="10" borderId="0" xfId="3" applyNumberFormat="1" applyFont="1" applyFill="1" applyBorder="1" applyAlignment="1">
      <alignment horizontal="center" wrapText="1" readingOrder="1"/>
    </xf>
    <xf numFmtId="165" fontId="13" fillId="10" borderId="1" xfId="3" applyNumberFormat="1" applyFont="1" applyFill="1" applyBorder="1" applyAlignment="1">
      <alignment horizontal="right" vertical="top" wrapText="1" readingOrder="1"/>
    </xf>
    <xf numFmtId="0" fontId="13" fillId="10" borderId="1" xfId="3" applyNumberFormat="1" applyFont="1" applyFill="1" applyBorder="1" applyAlignment="1">
      <alignment horizontal="right" vertical="top" wrapText="1" readingOrder="1"/>
    </xf>
    <xf numFmtId="10" fontId="13" fillId="10" borderId="1" xfId="3" applyNumberFormat="1" applyFont="1" applyFill="1" applyBorder="1" applyAlignment="1">
      <alignment horizontal="right" vertical="top" wrapText="1" readingOrder="1"/>
    </xf>
    <xf numFmtId="0" fontId="18" fillId="12" borderId="1" xfId="3" applyNumberFormat="1" applyFont="1" applyFill="1" applyBorder="1" applyAlignment="1">
      <alignment vertical="top" wrapText="1" readingOrder="1"/>
    </xf>
    <xf numFmtId="0" fontId="1" fillId="13" borderId="1" xfId="2" applyFont="1" applyFill="1" applyBorder="1"/>
    <xf numFmtId="0" fontId="8" fillId="10" borderId="4" xfId="3" applyNumberFormat="1" applyFont="1" applyFill="1" applyBorder="1" applyAlignment="1">
      <alignment horizontal="right" wrapText="1" readingOrder="1"/>
    </xf>
    <xf numFmtId="0" fontId="1" fillId="10" borderId="4" xfId="3" applyNumberFormat="1" applyFont="1" applyFill="1" applyBorder="1" applyAlignment="1">
      <alignment vertical="top" wrapText="1"/>
    </xf>
    <xf numFmtId="165" fontId="18" fillId="12" borderId="2" xfId="3" applyNumberFormat="1" applyFont="1" applyFill="1" applyBorder="1" applyAlignment="1">
      <alignment vertical="top" wrapText="1" readingOrder="1"/>
    </xf>
    <xf numFmtId="0" fontId="18" fillId="12" borderId="3" xfId="3" applyNumberFormat="1" applyFont="1" applyFill="1" applyBorder="1" applyAlignment="1">
      <alignment vertical="top" wrapText="1" readingOrder="1"/>
    </xf>
    <xf numFmtId="10" fontId="18" fillId="12" borderId="2" xfId="4" applyNumberFormat="1" applyFont="1" applyFill="1" applyBorder="1" applyAlignment="1">
      <alignment vertical="top" wrapText="1" readingOrder="1"/>
    </xf>
    <xf numFmtId="10" fontId="18" fillId="12" borderId="3" xfId="4" applyNumberFormat="1" applyFont="1" applyFill="1" applyBorder="1" applyAlignment="1">
      <alignment vertical="top" wrapText="1" readingOrder="1"/>
    </xf>
    <xf numFmtId="165" fontId="18" fillId="12" borderId="1" xfId="3" applyNumberFormat="1" applyFont="1" applyFill="1" applyBorder="1" applyAlignment="1">
      <alignment vertical="top" wrapText="1" readingOrder="1"/>
    </xf>
    <xf numFmtId="10" fontId="18" fillId="12" borderId="1" xfId="4" applyNumberFormat="1" applyFont="1" applyFill="1" applyBorder="1" applyAlignment="1">
      <alignment vertical="top" wrapText="1" readingOrder="1"/>
    </xf>
    <xf numFmtId="10" fontId="1" fillId="13" borderId="1" xfId="4" applyNumberFormat="1" applyFont="1" applyFill="1" applyBorder="1"/>
    <xf numFmtId="0" fontId="1" fillId="10" borderId="1" xfId="3" applyNumberFormat="1" applyFont="1" applyFill="1" applyBorder="1" applyAlignment="1">
      <alignment vertical="top" wrapText="1"/>
    </xf>
    <xf numFmtId="4" fontId="13" fillId="10" borderId="1" xfId="3" applyNumberFormat="1" applyFont="1" applyFill="1" applyBorder="1" applyAlignment="1">
      <alignment horizontal="right" vertical="top" wrapText="1" readingOrder="1"/>
    </xf>
    <xf numFmtId="0" fontId="15" fillId="10" borderId="4" xfId="3" applyNumberFormat="1" applyFont="1" applyFill="1" applyBorder="1" applyAlignment="1">
      <alignment horizontal="center" wrapText="1"/>
    </xf>
    <xf numFmtId="0" fontId="20" fillId="10" borderId="4" xfId="3" applyNumberFormat="1" applyFont="1" applyFill="1" applyBorder="1" applyAlignment="1">
      <alignment horizontal="right" wrapText="1" readingOrder="1"/>
    </xf>
    <xf numFmtId="0" fontId="1" fillId="10" borderId="0" xfId="2" applyFont="1" applyFill="1" applyBorder="1" applyAlignment="1">
      <alignment horizontal="center"/>
    </xf>
    <xf numFmtId="10" fontId="21" fillId="10" borderId="1" xfId="2" applyNumberFormat="1" applyFont="1" applyFill="1" applyBorder="1"/>
    <xf numFmtId="10" fontId="19" fillId="10" borderId="5" xfId="3" applyNumberFormat="1" applyFont="1" applyFill="1" applyBorder="1" applyAlignment="1">
      <alignment horizontal="right" vertical="top" wrapText="1" readingOrder="1"/>
    </xf>
    <xf numFmtId="4" fontId="19" fillId="10" borderId="1" xfId="3" applyNumberFormat="1" applyFont="1" applyFill="1" applyBorder="1" applyAlignment="1">
      <alignment horizontal="right" vertical="top" wrapText="1" readingOrder="1"/>
    </xf>
    <xf numFmtId="4" fontId="18" fillId="12" borderId="5" xfId="3" applyNumberFormat="1" applyFont="1" applyFill="1" applyBorder="1" applyAlignment="1">
      <alignment horizontal="center" vertical="top" wrapText="1" readingOrder="1"/>
    </xf>
    <xf numFmtId="0" fontId="22" fillId="14" borderId="1" xfId="0" applyNumberFormat="1" applyFont="1" applyFill="1" applyBorder="1" applyAlignment="1" applyProtection="1">
      <alignment vertical="center" wrapText="1"/>
    </xf>
    <xf numFmtId="4" fontId="22" fillId="14" borderId="1" xfId="0" applyNumberFormat="1" applyFont="1" applyFill="1" applyBorder="1" applyAlignment="1" applyProtection="1">
      <alignment vertical="center" wrapText="1"/>
    </xf>
    <xf numFmtId="4" fontId="23" fillId="12" borderId="5" xfId="3" applyNumberFormat="1" applyFont="1" applyFill="1" applyBorder="1" applyAlignment="1">
      <alignment horizontal="right" vertical="top" wrapText="1" readingOrder="1"/>
    </xf>
    <xf numFmtId="2" fontId="22" fillId="14" borderId="1" xfId="0" applyNumberFormat="1" applyFont="1" applyFill="1" applyBorder="1" applyAlignment="1" applyProtection="1">
      <alignment horizontal="right" vertical="center" wrapText="1"/>
    </xf>
    <xf numFmtId="2" fontId="22" fillId="14" borderId="2" xfId="0" applyNumberFormat="1" applyFont="1" applyFill="1" applyBorder="1" applyAlignment="1" applyProtection="1">
      <alignment horizontal="right" vertical="center" wrapText="1"/>
    </xf>
    <xf numFmtId="2" fontId="22" fillId="14" borderId="3" xfId="0" applyNumberFormat="1" applyFont="1" applyFill="1" applyBorder="1" applyAlignment="1" applyProtection="1">
      <alignment horizontal="right" vertical="center" wrapText="1"/>
    </xf>
    <xf numFmtId="2" fontId="22" fillId="14" borderId="5" xfId="0" applyNumberFormat="1" applyFont="1" applyFill="1" applyBorder="1" applyAlignment="1" applyProtection="1">
      <alignment horizontal="right" vertical="center" wrapText="1"/>
    </xf>
    <xf numFmtId="0" fontId="15" fillId="10" borderId="1" xfId="3" applyNumberFormat="1" applyFont="1" applyFill="1" applyBorder="1" applyAlignment="1">
      <alignment horizontal="center" wrapText="1"/>
    </xf>
    <xf numFmtId="0" fontId="20" fillId="10" borderId="1" xfId="3" applyNumberFormat="1" applyFont="1" applyFill="1" applyBorder="1" applyAlignment="1">
      <alignment horizontal="center" wrapText="1" readingOrder="1"/>
    </xf>
    <xf numFmtId="0" fontId="8" fillId="10" borderId="1" xfId="3" applyNumberFormat="1" applyFont="1" applyFill="1" applyBorder="1" applyAlignment="1">
      <alignment horizontal="center" wrapText="1" readingOrder="1"/>
    </xf>
    <xf numFmtId="0" fontId="8" fillId="10" borderId="1" xfId="3" applyNumberFormat="1" applyFont="1" applyFill="1" applyBorder="1" applyAlignment="1">
      <alignment horizontal="center" wrapText="1" readingOrder="1"/>
    </xf>
    <xf numFmtId="0" fontId="1" fillId="10" borderId="1" xfId="3" applyNumberFormat="1" applyFont="1" applyFill="1" applyBorder="1" applyAlignment="1">
      <alignment horizontal="center" vertical="top" wrapText="1"/>
    </xf>
    <xf numFmtId="10" fontId="13" fillId="10" borderId="1" xfId="4" applyNumberFormat="1" applyFont="1" applyFill="1" applyBorder="1" applyAlignment="1">
      <alignment horizontal="right" vertical="top" wrapText="1" readingOrder="1"/>
    </xf>
    <xf numFmtId="10" fontId="1" fillId="10" borderId="1" xfId="4" applyNumberFormat="1" applyFont="1" applyFill="1" applyBorder="1"/>
    <xf numFmtId="0" fontId="20" fillId="10" borderId="1" xfId="3" applyNumberFormat="1" applyFont="1" applyFill="1" applyBorder="1" applyAlignment="1">
      <alignment horizontal="right" wrapText="1" readingOrder="1"/>
    </xf>
    <xf numFmtId="10" fontId="1" fillId="10" borderId="1" xfId="2" applyNumberFormat="1" applyFont="1" applyFill="1" applyBorder="1" applyAlignment="1">
      <alignment horizontal="right"/>
    </xf>
    <xf numFmtId="10" fontId="11" fillId="13" borderId="1" xfId="2" applyNumberFormat="1" applyFont="1" applyFill="1" applyBorder="1"/>
    <xf numFmtId="10" fontId="18" fillId="12" borderId="5" xfId="4" applyNumberFormat="1" applyFont="1" applyFill="1" applyBorder="1" applyAlignment="1">
      <alignment vertical="top" wrapText="1" readingOrder="1"/>
    </xf>
  </cellXfs>
  <cellStyles count="5">
    <cellStyle name="Normal" xfId="1"/>
    <cellStyle name="Normal 2" xfId="3"/>
    <cellStyle name="Normalno" xfId="0" builtinId="0"/>
    <cellStyle name="Normalno 2" xfId="2"/>
    <cellStyle name="Postotak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80FF"/>
      <rgbColor rgb="00400040"/>
      <rgbColor rgb="0000FF00"/>
      <rgbColor rgb="00000040"/>
      <rgbColor rgb="0080FF00"/>
      <rgbColor rgb="00FFFF00"/>
      <rgbColor rgb="0000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800000"/>
      <rgbColor rgb="00008000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6"/>
  <sheetViews>
    <sheetView showGridLines="0" tabSelected="1" workbookViewId="0">
      <selection activeCell="E284" sqref="E284:H284"/>
    </sheetView>
  </sheetViews>
  <sheetFormatPr defaultRowHeight="15"/>
  <cols>
    <col min="1" max="1" width="21.5703125" customWidth="1"/>
    <col min="2" max="2" width="64.7109375" customWidth="1"/>
    <col min="3" max="4" width="14.85546875" customWidth="1"/>
    <col min="5" max="5" width="2.7109375" customWidth="1"/>
    <col min="6" max="6" width="10.28515625" customWidth="1"/>
    <col min="7" max="7" width="0.5703125" customWidth="1"/>
    <col min="8" max="8" width="1.28515625" customWidth="1"/>
    <col min="9" max="9" width="9.42578125" customWidth="1"/>
    <col min="10" max="10" width="0" hidden="1" customWidth="1"/>
    <col min="11" max="11" width="2.7109375" customWidth="1"/>
  </cols>
  <sheetData>
    <row r="1" spans="1:9">
      <c r="A1" s="98" t="s">
        <v>0</v>
      </c>
      <c r="B1" s="99"/>
      <c r="C1" s="99"/>
      <c r="D1" s="99"/>
      <c r="E1" s="99"/>
      <c r="F1" s="1"/>
      <c r="H1" s="104"/>
      <c r="I1" s="99"/>
    </row>
    <row r="2" spans="1:9" ht="1.35" customHeight="1"/>
    <row r="3" spans="1:9" ht="1.35" customHeight="1"/>
    <row r="4" spans="1:9" ht="12.75" customHeight="1">
      <c r="A4" s="98" t="s">
        <v>1</v>
      </c>
      <c r="B4" s="99"/>
      <c r="C4" s="99"/>
      <c r="D4" s="99"/>
      <c r="E4" s="99"/>
      <c r="F4" s="99"/>
      <c r="G4" s="99"/>
      <c r="H4" s="99"/>
      <c r="I4" s="99"/>
    </row>
    <row r="5" spans="1:9" ht="1.35" customHeight="1"/>
    <row r="6" spans="1:9" ht="12.75" customHeight="1">
      <c r="A6" s="98" t="s">
        <v>2</v>
      </c>
      <c r="B6" s="99"/>
      <c r="C6" s="99"/>
      <c r="D6" s="99"/>
      <c r="E6" s="99"/>
      <c r="F6" s="99"/>
      <c r="G6" s="99"/>
      <c r="H6" s="99"/>
      <c r="I6" s="99"/>
    </row>
    <row r="7" spans="1:9" ht="1.35" customHeight="1"/>
    <row r="8" spans="1:9" ht="12.75" customHeight="1">
      <c r="A8" s="98" t="s">
        <v>3</v>
      </c>
      <c r="B8" s="99"/>
      <c r="C8" s="99"/>
      <c r="D8" s="99"/>
      <c r="E8" s="99"/>
      <c r="F8" s="99"/>
      <c r="G8" s="99"/>
      <c r="H8" s="99"/>
      <c r="I8" s="99"/>
    </row>
    <row r="9" spans="1:9" ht="8.4499999999999993" customHeight="1"/>
    <row r="10" spans="1:9" ht="19.899999999999999" customHeight="1">
      <c r="A10" s="100" t="s">
        <v>336</v>
      </c>
      <c r="B10" s="99"/>
      <c r="C10" s="99"/>
      <c r="D10" s="99"/>
      <c r="E10" s="99"/>
      <c r="F10" s="99"/>
      <c r="G10" s="99"/>
      <c r="H10" s="99"/>
      <c r="I10" s="99"/>
    </row>
    <row r="11" spans="1:9" ht="1.5" customHeight="1"/>
    <row r="12" spans="1:9" ht="19.899999999999999" customHeight="1">
      <c r="A12" s="101" t="s">
        <v>4</v>
      </c>
      <c r="B12" s="99"/>
      <c r="C12" s="99"/>
      <c r="D12" s="99"/>
      <c r="E12" s="99"/>
      <c r="F12" s="99"/>
      <c r="G12" s="99"/>
      <c r="H12" s="99"/>
      <c r="I12" s="99"/>
    </row>
    <row r="13" spans="1:9" ht="18.399999999999999" customHeight="1"/>
    <row r="14" spans="1:9" ht="7.15" customHeight="1"/>
    <row r="15" spans="1:9">
      <c r="A15" s="2" t="s">
        <v>5</v>
      </c>
      <c r="B15" s="2" t="s">
        <v>6</v>
      </c>
      <c r="C15" s="3" t="s">
        <v>7</v>
      </c>
      <c r="D15" s="3" t="s">
        <v>8</v>
      </c>
      <c r="E15" s="102" t="s">
        <v>9</v>
      </c>
      <c r="F15" s="103"/>
      <c r="G15" s="103"/>
      <c r="H15" s="103"/>
      <c r="I15" s="3" t="s">
        <v>10</v>
      </c>
    </row>
    <row r="16" spans="1:9">
      <c r="A16" s="4" t="s">
        <v>11</v>
      </c>
      <c r="B16" s="5" t="s">
        <v>12</v>
      </c>
      <c r="C16" s="6">
        <v>7285927</v>
      </c>
      <c r="D16" s="6">
        <f>4764085.3118+D398+D420</f>
        <v>5303731.5518000005</v>
      </c>
      <c r="E16" s="111">
        <f>C16-D16</f>
        <v>1982195.4481999995</v>
      </c>
      <c r="F16" s="106"/>
      <c r="G16" s="106"/>
      <c r="H16" s="106"/>
      <c r="I16" s="43">
        <f>D16/C16*100%</f>
        <v>0.72794190111978896</v>
      </c>
    </row>
    <row r="17" spans="1:9">
      <c r="A17" s="44" t="s">
        <v>13</v>
      </c>
      <c r="B17" s="45" t="s">
        <v>14</v>
      </c>
      <c r="C17" s="46">
        <v>9900</v>
      </c>
      <c r="D17" s="46">
        <v>6914.35</v>
      </c>
      <c r="E17" s="112">
        <v>2985.65</v>
      </c>
      <c r="F17" s="113"/>
      <c r="G17" s="113"/>
      <c r="H17" s="113"/>
      <c r="I17" s="46">
        <v>69.841919191919189</v>
      </c>
    </row>
    <row r="18" spans="1:9">
      <c r="A18" s="7" t="s">
        <v>15</v>
      </c>
      <c r="B18" s="8" t="s">
        <v>14</v>
      </c>
      <c r="C18" s="9">
        <v>9900</v>
      </c>
      <c r="D18" s="9">
        <v>6914.35</v>
      </c>
      <c r="E18" s="114">
        <v>2985.65</v>
      </c>
      <c r="F18" s="106"/>
      <c r="G18" s="106"/>
      <c r="H18" s="106"/>
      <c r="I18" s="9">
        <v>69.841919191919189</v>
      </c>
    </row>
    <row r="19" spans="1:9">
      <c r="A19" s="10" t="s">
        <v>16</v>
      </c>
      <c r="B19" s="11" t="s">
        <v>14</v>
      </c>
      <c r="C19" s="12">
        <v>8000</v>
      </c>
      <c r="D19" s="12">
        <v>5736.36</v>
      </c>
      <c r="E19" s="109">
        <v>2263.64</v>
      </c>
      <c r="F19" s="106"/>
      <c r="G19" s="106"/>
      <c r="H19" s="106"/>
      <c r="I19" s="12">
        <v>71.704499999999996</v>
      </c>
    </row>
    <row r="20" spans="1:9" ht="24">
      <c r="A20" s="13" t="s">
        <v>17</v>
      </c>
      <c r="B20" s="14" t="s">
        <v>18</v>
      </c>
      <c r="C20" s="15">
        <v>8000</v>
      </c>
      <c r="D20" s="15">
        <v>5736.36</v>
      </c>
      <c r="E20" s="110">
        <v>2263.64</v>
      </c>
      <c r="F20" s="106"/>
      <c r="G20" s="106"/>
      <c r="H20" s="106"/>
      <c r="I20" s="15">
        <v>71.704499999999996</v>
      </c>
    </row>
    <row r="21" spans="1:9">
      <c r="A21" s="16" t="s">
        <v>19</v>
      </c>
      <c r="B21" s="17" t="s">
        <v>20</v>
      </c>
      <c r="C21" s="18">
        <v>8000</v>
      </c>
      <c r="D21" s="18">
        <v>5736.36</v>
      </c>
      <c r="E21" s="105">
        <v>2263.64</v>
      </c>
      <c r="F21" s="106"/>
      <c r="G21" s="106"/>
      <c r="H21" s="106"/>
      <c r="I21" s="18">
        <v>71.704499999999996</v>
      </c>
    </row>
    <row r="22" spans="1:9">
      <c r="A22" s="19" t="s">
        <v>21</v>
      </c>
      <c r="B22" s="20" t="s">
        <v>22</v>
      </c>
      <c r="C22" s="21">
        <v>8000</v>
      </c>
      <c r="D22" s="21">
        <v>5736.36</v>
      </c>
      <c r="E22" s="107">
        <v>2263.64</v>
      </c>
      <c r="F22" s="106"/>
      <c r="G22" s="106"/>
      <c r="H22" s="106"/>
      <c r="I22" s="21">
        <v>71.704499999999996</v>
      </c>
    </row>
    <row r="23" spans="1:9">
      <c r="A23" s="22" t="s">
        <v>21</v>
      </c>
      <c r="B23" s="23" t="s">
        <v>22</v>
      </c>
      <c r="C23" s="24">
        <v>8000</v>
      </c>
      <c r="D23" s="24">
        <v>5736.36</v>
      </c>
      <c r="E23" s="108">
        <v>2263.64</v>
      </c>
      <c r="F23" s="106"/>
      <c r="G23" s="106"/>
      <c r="H23" s="106"/>
      <c r="I23" s="24">
        <v>71.704499999999996</v>
      </c>
    </row>
    <row r="24" spans="1:9">
      <c r="A24" s="10" t="s">
        <v>23</v>
      </c>
      <c r="B24" s="11" t="s">
        <v>24</v>
      </c>
      <c r="C24" s="12">
        <v>1900</v>
      </c>
      <c r="D24" s="12">
        <v>1177.99</v>
      </c>
      <c r="E24" s="109">
        <v>722.01</v>
      </c>
      <c r="F24" s="106"/>
      <c r="G24" s="106"/>
      <c r="H24" s="106"/>
      <c r="I24" s="12">
        <v>61.999473684210528</v>
      </c>
    </row>
    <row r="25" spans="1:9">
      <c r="A25" s="13" t="s">
        <v>17</v>
      </c>
      <c r="B25" s="14" t="s">
        <v>25</v>
      </c>
      <c r="C25" s="15">
        <v>1900</v>
      </c>
      <c r="D25" s="15">
        <v>1177.99</v>
      </c>
      <c r="E25" s="110">
        <v>722.01</v>
      </c>
      <c r="F25" s="106"/>
      <c r="G25" s="106"/>
      <c r="H25" s="106"/>
      <c r="I25" s="15">
        <v>61.999473684210528</v>
      </c>
    </row>
    <row r="26" spans="1:9">
      <c r="A26" s="16" t="s">
        <v>19</v>
      </c>
      <c r="B26" s="17" t="s">
        <v>20</v>
      </c>
      <c r="C26" s="18">
        <v>1900</v>
      </c>
      <c r="D26" s="18">
        <v>1177.99</v>
      </c>
      <c r="E26" s="105">
        <v>722.01</v>
      </c>
      <c r="F26" s="106"/>
      <c r="G26" s="106"/>
      <c r="H26" s="106"/>
      <c r="I26" s="18">
        <v>61.999473684210528</v>
      </c>
    </row>
    <row r="27" spans="1:9">
      <c r="A27" s="19" t="s">
        <v>26</v>
      </c>
      <c r="B27" s="20" t="s">
        <v>27</v>
      </c>
      <c r="C27" s="21">
        <v>1900</v>
      </c>
      <c r="D27" s="21">
        <v>1177.99</v>
      </c>
      <c r="E27" s="107">
        <v>722.01</v>
      </c>
      <c r="F27" s="106"/>
      <c r="G27" s="106"/>
      <c r="H27" s="106"/>
      <c r="I27" s="21">
        <v>61.999473684210528</v>
      </c>
    </row>
    <row r="28" spans="1:9">
      <c r="A28" s="22" t="s">
        <v>26</v>
      </c>
      <c r="B28" s="23" t="s">
        <v>27</v>
      </c>
      <c r="C28" s="24">
        <v>1900</v>
      </c>
      <c r="D28" s="24">
        <v>1177.99</v>
      </c>
      <c r="E28" s="108">
        <v>722.01</v>
      </c>
      <c r="F28" s="106"/>
      <c r="G28" s="106"/>
      <c r="H28" s="106"/>
      <c r="I28" s="24">
        <v>61.999473684210528</v>
      </c>
    </row>
    <row r="29" spans="1:9">
      <c r="A29" s="44" t="s">
        <v>28</v>
      </c>
      <c r="B29" s="45" t="s">
        <v>29</v>
      </c>
      <c r="C29" s="46">
        <v>7276027</v>
      </c>
      <c r="D29" s="46">
        <v>4693855.83</v>
      </c>
      <c r="E29" s="112">
        <v>2582171.17</v>
      </c>
      <c r="F29" s="113"/>
      <c r="G29" s="113"/>
      <c r="H29" s="113"/>
      <c r="I29" s="46">
        <v>64.511248102845144</v>
      </c>
    </row>
    <row r="30" spans="1:9">
      <c r="A30" s="25" t="s">
        <v>30</v>
      </c>
      <c r="B30" s="26" t="s">
        <v>29</v>
      </c>
      <c r="C30" s="27">
        <v>6684117</v>
      </c>
      <c r="D30" s="27">
        <v>4693855.83</v>
      </c>
      <c r="E30" s="115">
        <v>1990261.17</v>
      </c>
      <c r="F30" s="106"/>
      <c r="G30" s="106"/>
      <c r="H30" s="106"/>
      <c r="I30" s="27">
        <v>70.224022559748732</v>
      </c>
    </row>
    <row r="31" spans="1:9">
      <c r="A31" s="7" t="s">
        <v>31</v>
      </c>
      <c r="B31" s="8" t="s">
        <v>29</v>
      </c>
      <c r="C31" s="9">
        <v>6684117</v>
      </c>
      <c r="D31" s="9">
        <v>4693855.83</v>
      </c>
      <c r="E31" s="114">
        <v>1990261.17</v>
      </c>
      <c r="F31" s="106"/>
      <c r="G31" s="106"/>
      <c r="H31" s="106"/>
      <c r="I31" s="9">
        <v>70.224022559748732</v>
      </c>
    </row>
    <row r="32" spans="1:9">
      <c r="A32" s="10" t="s">
        <v>16</v>
      </c>
      <c r="B32" s="11" t="s">
        <v>29</v>
      </c>
      <c r="C32" s="12">
        <v>867300</v>
      </c>
      <c r="D32" s="12">
        <v>718622.7</v>
      </c>
      <c r="E32" s="109">
        <v>148677.29999999999</v>
      </c>
      <c r="F32" s="106"/>
      <c r="G32" s="106"/>
      <c r="H32" s="106"/>
      <c r="I32" s="12">
        <v>82.857454168107921</v>
      </c>
    </row>
    <row r="33" spans="1:9">
      <c r="A33" s="13" t="s">
        <v>17</v>
      </c>
      <c r="B33" s="14" t="s">
        <v>32</v>
      </c>
      <c r="C33" s="15">
        <v>379200</v>
      </c>
      <c r="D33" s="15">
        <v>368888.95</v>
      </c>
      <c r="E33" s="110">
        <v>10311.049999999999</v>
      </c>
      <c r="F33" s="106"/>
      <c r="G33" s="106"/>
      <c r="H33" s="106"/>
      <c r="I33" s="15">
        <v>97.280841244725735</v>
      </c>
    </row>
    <row r="34" spans="1:9">
      <c r="A34" s="16" t="s">
        <v>19</v>
      </c>
      <c r="B34" s="17" t="s">
        <v>20</v>
      </c>
      <c r="C34" s="18">
        <v>379200</v>
      </c>
      <c r="D34" s="18">
        <v>368888.95</v>
      </c>
      <c r="E34" s="105">
        <v>10311.049999999999</v>
      </c>
      <c r="F34" s="106"/>
      <c r="G34" s="106"/>
      <c r="H34" s="106"/>
      <c r="I34" s="18">
        <v>97.280841244725735</v>
      </c>
    </row>
    <row r="35" spans="1:9">
      <c r="A35" s="19" t="s">
        <v>33</v>
      </c>
      <c r="B35" s="20" t="s">
        <v>34</v>
      </c>
      <c r="C35" s="21">
        <v>300000</v>
      </c>
      <c r="D35" s="21">
        <v>293279.40000000002</v>
      </c>
      <c r="E35" s="107">
        <v>6720.6</v>
      </c>
      <c r="F35" s="106"/>
      <c r="G35" s="106"/>
      <c r="H35" s="106"/>
      <c r="I35" s="21">
        <v>97.759799999999998</v>
      </c>
    </row>
    <row r="36" spans="1:9">
      <c r="A36" s="22" t="s">
        <v>33</v>
      </c>
      <c r="B36" s="23" t="s">
        <v>34</v>
      </c>
      <c r="C36" s="24">
        <v>300000</v>
      </c>
      <c r="D36" s="24">
        <v>293279.40000000002</v>
      </c>
      <c r="E36" s="108">
        <v>6720.6</v>
      </c>
      <c r="F36" s="106"/>
      <c r="G36" s="106"/>
      <c r="H36" s="106"/>
      <c r="I36" s="24">
        <v>97.759799999999998</v>
      </c>
    </row>
    <row r="37" spans="1:9">
      <c r="A37" s="19" t="s">
        <v>35</v>
      </c>
      <c r="B37" s="20" t="s">
        <v>36</v>
      </c>
      <c r="C37" s="21">
        <v>23500</v>
      </c>
      <c r="D37" s="21">
        <v>22250.9</v>
      </c>
      <c r="E37" s="107">
        <v>1249.0999999999999</v>
      </c>
      <c r="F37" s="106"/>
      <c r="G37" s="106"/>
      <c r="H37" s="106"/>
      <c r="I37" s="21">
        <v>94.684680851063831</v>
      </c>
    </row>
    <row r="38" spans="1:9">
      <c r="A38" s="22" t="s">
        <v>35</v>
      </c>
      <c r="B38" s="23" t="s">
        <v>36</v>
      </c>
      <c r="C38" s="24">
        <v>23500</v>
      </c>
      <c r="D38" s="24">
        <v>22250.9</v>
      </c>
      <c r="E38" s="108">
        <v>1249.0999999999999</v>
      </c>
      <c r="F38" s="106"/>
      <c r="G38" s="106"/>
      <c r="H38" s="106"/>
      <c r="I38" s="24">
        <v>94.684680851063831</v>
      </c>
    </row>
    <row r="39" spans="1:9">
      <c r="A39" s="19" t="s">
        <v>37</v>
      </c>
      <c r="B39" s="20" t="s">
        <v>38</v>
      </c>
      <c r="C39" s="21">
        <v>49000</v>
      </c>
      <c r="D39" s="21">
        <v>48391.16</v>
      </c>
      <c r="E39" s="107">
        <v>608.84</v>
      </c>
      <c r="F39" s="106"/>
      <c r="G39" s="106"/>
      <c r="H39" s="106"/>
      <c r="I39" s="21">
        <v>98.757469387755108</v>
      </c>
    </row>
    <row r="40" spans="1:9">
      <c r="A40" s="22" t="s">
        <v>37</v>
      </c>
      <c r="B40" s="23" t="s">
        <v>38</v>
      </c>
      <c r="C40" s="24">
        <v>49000</v>
      </c>
      <c r="D40" s="24">
        <v>48391.16</v>
      </c>
      <c r="E40" s="108">
        <v>608.84</v>
      </c>
      <c r="F40" s="106"/>
      <c r="G40" s="106"/>
      <c r="H40" s="106"/>
      <c r="I40" s="24">
        <v>98.757469387755108</v>
      </c>
    </row>
    <row r="41" spans="1:9">
      <c r="A41" s="19" t="s">
        <v>39</v>
      </c>
      <c r="B41" s="20" t="s">
        <v>40</v>
      </c>
      <c r="C41" s="21">
        <v>2700</v>
      </c>
      <c r="D41" s="21">
        <v>1752.5</v>
      </c>
      <c r="E41" s="107">
        <v>947.5</v>
      </c>
      <c r="F41" s="106"/>
      <c r="G41" s="106"/>
      <c r="H41" s="106"/>
      <c r="I41" s="21">
        <v>64.907407407407405</v>
      </c>
    </row>
    <row r="42" spans="1:9">
      <c r="A42" s="22" t="s">
        <v>39</v>
      </c>
      <c r="B42" s="23" t="s">
        <v>40</v>
      </c>
      <c r="C42" s="24">
        <v>2700</v>
      </c>
      <c r="D42" s="24">
        <v>1752.5</v>
      </c>
      <c r="E42" s="108">
        <v>947.5</v>
      </c>
      <c r="F42" s="106"/>
      <c r="G42" s="106"/>
      <c r="H42" s="106"/>
      <c r="I42" s="24">
        <v>64.907407407407405</v>
      </c>
    </row>
    <row r="43" spans="1:9">
      <c r="A43" s="19" t="s">
        <v>41</v>
      </c>
      <c r="B43" s="20" t="s">
        <v>42</v>
      </c>
      <c r="C43" s="21">
        <v>3000</v>
      </c>
      <c r="D43" s="21">
        <v>2593.2199999999998</v>
      </c>
      <c r="E43" s="107">
        <v>406.78</v>
      </c>
      <c r="F43" s="106"/>
      <c r="G43" s="106"/>
      <c r="H43" s="106"/>
      <c r="I43" s="21">
        <v>86.440666666666672</v>
      </c>
    </row>
    <row r="44" spans="1:9">
      <c r="A44" s="22" t="s">
        <v>41</v>
      </c>
      <c r="B44" s="23" t="s">
        <v>42</v>
      </c>
      <c r="C44" s="24">
        <v>3000</v>
      </c>
      <c r="D44" s="24">
        <v>2593.2199999999998</v>
      </c>
      <c r="E44" s="108">
        <v>406.78</v>
      </c>
      <c r="F44" s="106"/>
      <c r="G44" s="106"/>
      <c r="H44" s="106"/>
      <c r="I44" s="24">
        <v>86.440666666666672</v>
      </c>
    </row>
    <row r="45" spans="1:9">
      <c r="A45" s="19" t="s">
        <v>43</v>
      </c>
      <c r="B45" s="20" t="s">
        <v>44</v>
      </c>
      <c r="C45" s="21">
        <v>1000</v>
      </c>
      <c r="D45" s="21">
        <v>621.77</v>
      </c>
      <c r="E45" s="107">
        <v>378.23</v>
      </c>
      <c r="F45" s="106"/>
      <c r="G45" s="106"/>
      <c r="H45" s="106"/>
      <c r="I45" s="21">
        <v>62.177</v>
      </c>
    </row>
    <row r="46" spans="1:9">
      <c r="A46" s="22" t="s">
        <v>43</v>
      </c>
      <c r="B46" s="23" t="s">
        <v>44</v>
      </c>
      <c r="C46" s="24">
        <v>1000</v>
      </c>
      <c r="D46" s="24">
        <v>621.77</v>
      </c>
      <c r="E46" s="108">
        <v>378.23</v>
      </c>
      <c r="F46" s="106"/>
      <c r="G46" s="106"/>
      <c r="H46" s="106"/>
      <c r="I46" s="24">
        <v>62.177</v>
      </c>
    </row>
    <row r="47" spans="1:9">
      <c r="A47" s="13" t="s">
        <v>45</v>
      </c>
      <c r="B47" s="14" t="s">
        <v>46</v>
      </c>
      <c r="C47" s="15">
        <v>362900</v>
      </c>
      <c r="D47" s="15">
        <v>273877.43</v>
      </c>
      <c r="E47" s="110">
        <v>89022.57</v>
      </c>
      <c r="F47" s="106"/>
      <c r="G47" s="106"/>
      <c r="H47" s="106"/>
      <c r="I47" s="15">
        <v>75.469118214384125</v>
      </c>
    </row>
    <row r="48" spans="1:9">
      <c r="A48" s="16" t="s">
        <v>19</v>
      </c>
      <c r="B48" s="17" t="s">
        <v>20</v>
      </c>
      <c r="C48" s="18">
        <v>156900</v>
      </c>
      <c r="D48" s="18">
        <v>130050.24000000001</v>
      </c>
      <c r="E48" s="105">
        <v>26849.759999999998</v>
      </c>
      <c r="F48" s="106"/>
      <c r="G48" s="106"/>
      <c r="H48" s="106"/>
      <c r="I48" s="18">
        <v>82.887342256214154</v>
      </c>
    </row>
    <row r="49" spans="1:9">
      <c r="A49" s="19" t="s">
        <v>47</v>
      </c>
      <c r="B49" s="20" t="s">
        <v>48</v>
      </c>
      <c r="C49" s="21">
        <v>6300</v>
      </c>
      <c r="D49" s="21">
        <v>4368.6099999999997</v>
      </c>
      <c r="E49" s="107">
        <v>1931.39</v>
      </c>
      <c r="F49" s="106"/>
      <c r="G49" s="106"/>
      <c r="H49" s="106"/>
      <c r="I49" s="21">
        <v>69.343015873015872</v>
      </c>
    </row>
    <row r="50" spans="1:9">
      <c r="A50" s="22" t="s">
        <v>47</v>
      </c>
      <c r="B50" s="23" t="s">
        <v>48</v>
      </c>
      <c r="C50" s="24">
        <v>6300</v>
      </c>
      <c r="D50" s="24">
        <v>4368.6099999999997</v>
      </c>
      <c r="E50" s="108">
        <v>1931.39</v>
      </c>
      <c r="F50" s="106"/>
      <c r="G50" s="106"/>
      <c r="H50" s="106"/>
      <c r="I50" s="24">
        <v>69.343015873015872</v>
      </c>
    </row>
    <row r="51" spans="1:9">
      <c r="A51" s="19" t="s">
        <v>49</v>
      </c>
      <c r="B51" s="20" t="s">
        <v>50</v>
      </c>
      <c r="C51" s="21">
        <v>14000</v>
      </c>
      <c r="D51" s="21">
        <v>12447.64</v>
      </c>
      <c r="E51" s="107">
        <v>1552.36</v>
      </c>
      <c r="F51" s="106"/>
      <c r="G51" s="106"/>
      <c r="H51" s="106"/>
      <c r="I51" s="21">
        <v>88.911714285714282</v>
      </c>
    </row>
    <row r="52" spans="1:9">
      <c r="A52" s="22" t="s">
        <v>49</v>
      </c>
      <c r="B52" s="23" t="s">
        <v>51</v>
      </c>
      <c r="C52" s="24">
        <v>14000</v>
      </c>
      <c r="D52" s="24">
        <v>12447.64</v>
      </c>
      <c r="E52" s="108">
        <v>1552.36</v>
      </c>
      <c r="F52" s="106"/>
      <c r="G52" s="106"/>
      <c r="H52" s="106"/>
      <c r="I52" s="24">
        <v>88.911714285714282</v>
      </c>
    </row>
    <row r="53" spans="1:9">
      <c r="A53" s="19" t="s">
        <v>52</v>
      </c>
      <c r="B53" s="20" t="s">
        <v>53</v>
      </c>
      <c r="C53" s="21">
        <v>25000</v>
      </c>
      <c r="D53" s="21">
        <v>12934.07</v>
      </c>
      <c r="E53" s="107">
        <v>12065.93</v>
      </c>
      <c r="F53" s="106"/>
      <c r="G53" s="106"/>
      <c r="H53" s="106"/>
      <c r="I53" s="21">
        <v>51.736280000000001</v>
      </c>
    </row>
    <row r="54" spans="1:9">
      <c r="A54" s="22" t="s">
        <v>52</v>
      </c>
      <c r="B54" s="23" t="s">
        <v>53</v>
      </c>
      <c r="C54" s="24">
        <v>25000</v>
      </c>
      <c r="D54" s="24">
        <v>12934.07</v>
      </c>
      <c r="E54" s="108">
        <v>12065.93</v>
      </c>
      <c r="F54" s="106"/>
      <c r="G54" s="106"/>
      <c r="H54" s="106"/>
      <c r="I54" s="24">
        <v>51.736280000000001</v>
      </c>
    </row>
    <row r="55" spans="1:9">
      <c r="A55" s="19" t="s">
        <v>54</v>
      </c>
      <c r="B55" s="20" t="s">
        <v>55</v>
      </c>
      <c r="C55" s="21">
        <v>75000</v>
      </c>
      <c r="D55" s="21">
        <v>69855.05</v>
      </c>
      <c r="E55" s="107">
        <v>5144.95</v>
      </c>
      <c r="F55" s="106"/>
      <c r="G55" s="106"/>
      <c r="H55" s="106"/>
      <c r="I55" s="21">
        <v>93.140066666666669</v>
      </c>
    </row>
    <row r="56" spans="1:9">
      <c r="A56" s="22" t="s">
        <v>54</v>
      </c>
      <c r="B56" s="23" t="s">
        <v>55</v>
      </c>
      <c r="C56" s="24">
        <v>75000</v>
      </c>
      <c r="D56" s="24">
        <v>69855.05</v>
      </c>
      <c r="E56" s="108">
        <v>5144.95</v>
      </c>
      <c r="F56" s="106"/>
      <c r="G56" s="106"/>
      <c r="H56" s="106"/>
      <c r="I56" s="24">
        <v>93.140066666666669</v>
      </c>
    </row>
    <row r="57" spans="1:9">
      <c r="A57" s="19" t="s">
        <v>56</v>
      </c>
      <c r="B57" s="20" t="s">
        <v>57</v>
      </c>
      <c r="C57" s="21">
        <v>34000</v>
      </c>
      <c r="D57" s="21">
        <v>29763.31</v>
      </c>
      <c r="E57" s="107">
        <v>4236.6899999999996</v>
      </c>
      <c r="F57" s="106"/>
      <c r="G57" s="106"/>
      <c r="H57" s="106"/>
      <c r="I57" s="21">
        <v>87.539147058823531</v>
      </c>
    </row>
    <row r="58" spans="1:9">
      <c r="A58" s="22" t="s">
        <v>56</v>
      </c>
      <c r="B58" s="23" t="s">
        <v>57</v>
      </c>
      <c r="C58" s="24">
        <v>34000</v>
      </c>
      <c r="D58" s="24">
        <v>29763.31</v>
      </c>
      <c r="E58" s="108">
        <v>4236.6899999999996</v>
      </c>
      <c r="F58" s="106"/>
      <c r="G58" s="106"/>
      <c r="H58" s="106"/>
      <c r="I58" s="24">
        <v>87.539147058823531</v>
      </c>
    </row>
    <row r="59" spans="1:9">
      <c r="A59" s="19" t="s">
        <v>58</v>
      </c>
      <c r="B59" s="20" t="s">
        <v>59</v>
      </c>
      <c r="C59" s="21">
        <v>1600</v>
      </c>
      <c r="D59" s="21">
        <v>672.27</v>
      </c>
      <c r="E59" s="107">
        <v>927.73</v>
      </c>
      <c r="F59" s="106"/>
      <c r="G59" s="106"/>
      <c r="H59" s="106"/>
      <c r="I59" s="21">
        <v>42.016874999999999</v>
      </c>
    </row>
    <row r="60" spans="1:9">
      <c r="A60" s="22" t="s">
        <v>58</v>
      </c>
      <c r="B60" s="23" t="s">
        <v>59</v>
      </c>
      <c r="C60" s="24">
        <v>1600</v>
      </c>
      <c r="D60" s="24">
        <v>672.27</v>
      </c>
      <c r="E60" s="108">
        <v>927.73</v>
      </c>
      <c r="F60" s="106"/>
      <c r="G60" s="106"/>
      <c r="H60" s="106"/>
      <c r="I60" s="24">
        <v>42.016874999999999</v>
      </c>
    </row>
    <row r="61" spans="1:9">
      <c r="A61" s="19" t="s">
        <v>60</v>
      </c>
      <c r="B61" s="20" t="s">
        <v>61</v>
      </c>
      <c r="C61" s="21">
        <v>1000</v>
      </c>
      <c r="D61" s="21">
        <v>9.2899999999999991</v>
      </c>
      <c r="E61" s="107">
        <v>990.71</v>
      </c>
      <c r="F61" s="106"/>
      <c r="G61" s="106"/>
      <c r="H61" s="106"/>
      <c r="I61" s="21">
        <v>0.92900000000000005</v>
      </c>
    </row>
    <row r="62" spans="1:9">
      <c r="A62" s="22" t="s">
        <v>60</v>
      </c>
      <c r="B62" s="23" t="s">
        <v>61</v>
      </c>
      <c r="C62" s="24">
        <v>1000</v>
      </c>
      <c r="D62" s="24">
        <v>9.2899999999999991</v>
      </c>
      <c r="E62" s="108">
        <v>990.71</v>
      </c>
      <c r="F62" s="106"/>
      <c r="G62" s="106"/>
      <c r="H62" s="106"/>
      <c r="I62" s="24">
        <v>0.92900000000000005</v>
      </c>
    </row>
    <row r="63" spans="1:9">
      <c r="A63" s="16" t="s">
        <v>62</v>
      </c>
      <c r="B63" s="17" t="s">
        <v>63</v>
      </c>
      <c r="C63" s="18">
        <v>206000</v>
      </c>
      <c r="D63" s="18">
        <v>143827.19</v>
      </c>
      <c r="E63" s="105">
        <v>62172.81</v>
      </c>
      <c r="F63" s="106"/>
      <c r="G63" s="106"/>
      <c r="H63" s="106"/>
      <c r="I63" s="18">
        <v>69.819024271844654</v>
      </c>
    </row>
    <row r="64" spans="1:9">
      <c r="A64" s="19" t="s">
        <v>64</v>
      </c>
      <c r="B64" s="20" t="s">
        <v>65</v>
      </c>
      <c r="C64" s="21">
        <v>70000</v>
      </c>
      <c r="D64" s="21">
        <v>36357.65</v>
      </c>
      <c r="E64" s="107">
        <v>33642.35</v>
      </c>
      <c r="F64" s="106"/>
      <c r="G64" s="106"/>
      <c r="H64" s="106"/>
      <c r="I64" s="21">
        <v>51.939500000000002</v>
      </c>
    </row>
    <row r="65" spans="1:9">
      <c r="A65" s="22" t="s">
        <v>64</v>
      </c>
      <c r="B65" s="23" t="s">
        <v>65</v>
      </c>
      <c r="C65" s="24">
        <v>70000</v>
      </c>
      <c r="D65" s="24">
        <v>36357.65</v>
      </c>
      <c r="E65" s="108">
        <v>33642.35</v>
      </c>
      <c r="F65" s="106"/>
      <c r="G65" s="106"/>
      <c r="H65" s="106"/>
      <c r="I65" s="24">
        <v>51.939500000000002</v>
      </c>
    </row>
    <row r="66" spans="1:9">
      <c r="A66" s="19" t="s">
        <v>66</v>
      </c>
      <c r="B66" s="20" t="s">
        <v>67</v>
      </c>
      <c r="C66" s="21">
        <v>5000</v>
      </c>
      <c r="D66" s="21">
        <v>2641.65</v>
      </c>
      <c r="E66" s="107">
        <v>2358.35</v>
      </c>
      <c r="F66" s="106"/>
      <c r="G66" s="106"/>
      <c r="H66" s="106"/>
      <c r="I66" s="21">
        <v>52.832999999999998</v>
      </c>
    </row>
    <row r="67" spans="1:9">
      <c r="A67" s="22" t="s">
        <v>66</v>
      </c>
      <c r="B67" s="23" t="s">
        <v>67</v>
      </c>
      <c r="C67" s="24">
        <v>5000</v>
      </c>
      <c r="D67" s="24">
        <v>2641.65</v>
      </c>
      <c r="E67" s="108">
        <v>2358.35</v>
      </c>
      <c r="F67" s="106"/>
      <c r="G67" s="106"/>
      <c r="H67" s="106"/>
      <c r="I67" s="24">
        <v>52.832999999999998</v>
      </c>
    </row>
    <row r="68" spans="1:9">
      <c r="A68" s="19" t="s">
        <v>68</v>
      </c>
      <c r="B68" s="20" t="s">
        <v>69</v>
      </c>
      <c r="C68" s="21">
        <v>5000</v>
      </c>
      <c r="D68" s="21">
        <v>1572.47</v>
      </c>
      <c r="E68" s="107">
        <v>3427.53</v>
      </c>
      <c r="F68" s="106"/>
      <c r="G68" s="106"/>
      <c r="H68" s="106"/>
      <c r="I68" s="21">
        <v>31.449400000000001</v>
      </c>
    </row>
    <row r="69" spans="1:9">
      <c r="A69" s="22" t="s">
        <v>68</v>
      </c>
      <c r="B69" s="23" t="s">
        <v>70</v>
      </c>
      <c r="C69" s="24">
        <v>5000</v>
      </c>
      <c r="D69" s="24">
        <v>1572.47</v>
      </c>
      <c r="E69" s="108">
        <v>3427.53</v>
      </c>
      <c r="F69" s="106"/>
      <c r="G69" s="106"/>
      <c r="H69" s="106"/>
      <c r="I69" s="24">
        <v>31.449400000000001</v>
      </c>
    </row>
    <row r="70" spans="1:9">
      <c r="A70" s="19" t="s">
        <v>71</v>
      </c>
      <c r="B70" s="20" t="s">
        <v>72</v>
      </c>
      <c r="C70" s="21">
        <v>15000</v>
      </c>
      <c r="D70" s="21">
        <v>11517.19</v>
      </c>
      <c r="E70" s="107">
        <v>3482.81</v>
      </c>
      <c r="F70" s="106"/>
      <c r="G70" s="106"/>
      <c r="H70" s="106"/>
      <c r="I70" s="21">
        <v>76.781266666666667</v>
      </c>
    </row>
    <row r="71" spans="1:9">
      <c r="A71" s="22" t="s">
        <v>71</v>
      </c>
      <c r="B71" s="23" t="s">
        <v>73</v>
      </c>
      <c r="C71" s="24">
        <v>15000</v>
      </c>
      <c r="D71" s="24">
        <v>11517.19</v>
      </c>
      <c r="E71" s="108">
        <v>3482.81</v>
      </c>
      <c r="F71" s="106"/>
      <c r="G71" s="106"/>
      <c r="H71" s="106"/>
      <c r="I71" s="24">
        <v>76.781266666666667</v>
      </c>
    </row>
    <row r="72" spans="1:9">
      <c r="A72" s="19" t="s">
        <v>74</v>
      </c>
      <c r="B72" s="20" t="s">
        <v>75</v>
      </c>
      <c r="C72" s="21">
        <v>25000</v>
      </c>
      <c r="D72" s="21">
        <v>19328.439999999999</v>
      </c>
      <c r="E72" s="107">
        <v>5671.56</v>
      </c>
      <c r="F72" s="106"/>
      <c r="G72" s="106"/>
      <c r="H72" s="106"/>
      <c r="I72" s="21">
        <v>77.313760000000002</v>
      </c>
    </row>
    <row r="73" spans="1:9">
      <c r="A73" s="22" t="s">
        <v>74</v>
      </c>
      <c r="B73" s="23" t="s">
        <v>75</v>
      </c>
      <c r="C73" s="24">
        <v>25000</v>
      </c>
      <c r="D73" s="24">
        <v>19328.439999999999</v>
      </c>
      <c r="E73" s="108">
        <v>5671.56</v>
      </c>
      <c r="F73" s="106"/>
      <c r="G73" s="106"/>
      <c r="H73" s="106"/>
      <c r="I73" s="24">
        <v>77.313760000000002</v>
      </c>
    </row>
    <row r="74" spans="1:9">
      <c r="A74" s="19" t="s">
        <v>76</v>
      </c>
      <c r="B74" s="20" t="s">
        <v>77</v>
      </c>
      <c r="C74" s="21">
        <v>30000</v>
      </c>
      <c r="D74" s="21">
        <v>25142.58</v>
      </c>
      <c r="E74" s="107">
        <v>4857.42</v>
      </c>
      <c r="F74" s="106"/>
      <c r="G74" s="106"/>
      <c r="H74" s="106"/>
      <c r="I74" s="21">
        <v>83.808599999999998</v>
      </c>
    </row>
    <row r="75" spans="1:9">
      <c r="A75" s="22" t="s">
        <v>76</v>
      </c>
      <c r="B75" s="23" t="s">
        <v>77</v>
      </c>
      <c r="C75" s="24">
        <v>30000</v>
      </c>
      <c r="D75" s="24">
        <v>25142.58</v>
      </c>
      <c r="E75" s="108">
        <v>4857.42</v>
      </c>
      <c r="F75" s="106"/>
      <c r="G75" s="106"/>
      <c r="H75" s="106"/>
      <c r="I75" s="24">
        <v>83.808599999999998</v>
      </c>
    </row>
    <row r="76" spans="1:9">
      <c r="A76" s="19" t="s">
        <v>78</v>
      </c>
      <c r="B76" s="20" t="s">
        <v>79</v>
      </c>
      <c r="C76" s="21">
        <v>5000</v>
      </c>
      <c r="D76" s="21">
        <v>1181.0999999999999</v>
      </c>
      <c r="E76" s="107">
        <v>3818.9</v>
      </c>
      <c r="F76" s="106"/>
      <c r="G76" s="106"/>
      <c r="H76" s="106"/>
      <c r="I76" s="21">
        <v>23.622</v>
      </c>
    </row>
    <row r="77" spans="1:9">
      <c r="A77" s="22" t="s">
        <v>78</v>
      </c>
      <c r="B77" s="23" t="s">
        <v>79</v>
      </c>
      <c r="C77" s="24">
        <v>5000</v>
      </c>
      <c r="D77" s="24">
        <v>1181.0999999999999</v>
      </c>
      <c r="E77" s="108">
        <v>3818.9</v>
      </c>
      <c r="F77" s="106"/>
      <c r="G77" s="106"/>
      <c r="H77" s="106"/>
      <c r="I77" s="24">
        <v>23.622</v>
      </c>
    </row>
    <row r="78" spans="1:9">
      <c r="A78" s="19" t="s">
        <v>80</v>
      </c>
      <c r="B78" s="20" t="s">
        <v>81</v>
      </c>
      <c r="C78" s="21">
        <v>7000</v>
      </c>
      <c r="D78" s="21">
        <v>4333.3</v>
      </c>
      <c r="E78" s="107">
        <v>2666.7</v>
      </c>
      <c r="F78" s="106"/>
      <c r="G78" s="106"/>
      <c r="H78" s="106"/>
      <c r="I78" s="21">
        <v>61.904285714285713</v>
      </c>
    </row>
    <row r="79" spans="1:9">
      <c r="A79" s="22" t="s">
        <v>80</v>
      </c>
      <c r="B79" s="23" t="s">
        <v>81</v>
      </c>
      <c r="C79" s="24">
        <v>7000</v>
      </c>
      <c r="D79" s="24">
        <v>4333.3</v>
      </c>
      <c r="E79" s="108">
        <v>2666.7</v>
      </c>
      <c r="F79" s="106"/>
      <c r="G79" s="106"/>
      <c r="H79" s="106"/>
      <c r="I79" s="24">
        <v>61.904285714285713</v>
      </c>
    </row>
    <row r="80" spans="1:9">
      <c r="A80" s="19" t="s">
        <v>82</v>
      </c>
      <c r="B80" s="20" t="s">
        <v>83</v>
      </c>
      <c r="C80" s="21">
        <v>44000</v>
      </c>
      <c r="D80" s="21">
        <v>41752.81</v>
      </c>
      <c r="E80" s="107">
        <v>2247.19</v>
      </c>
      <c r="F80" s="106"/>
      <c r="G80" s="106"/>
      <c r="H80" s="106"/>
      <c r="I80" s="21">
        <v>94.892750000000007</v>
      </c>
    </row>
    <row r="81" spans="1:9">
      <c r="A81" s="22" t="s">
        <v>82</v>
      </c>
      <c r="B81" s="23" t="s">
        <v>83</v>
      </c>
      <c r="C81" s="24">
        <v>44000</v>
      </c>
      <c r="D81" s="24">
        <v>41752.81</v>
      </c>
      <c r="E81" s="108">
        <v>2247.19</v>
      </c>
      <c r="F81" s="106"/>
      <c r="G81" s="106"/>
      <c r="H81" s="106"/>
      <c r="I81" s="24">
        <v>94.892750000000007</v>
      </c>
    </row>
    <row r="82" spans="1:9">
      <c r="A82" s="13" t="s">
        <v>84</v>
      </c>
      <c r="B82" s="14" t="s">
        <v>85</v>
      </c>
      <c r="C82" s="15">
        <v>16700</v>
      </c>
      <c r="D82" s="15">
        <v>9009.74</v>
      </c>
      <c r="E82" s="110">
        <v>7690.26</v>
      </c>
      <c r="F82" s="106"/>
      <c r="G82" s="106"/>
      <c r="H82" s="106"/>
      <c r="I82" s="15">
        <v>53.950538922155687</v>
      </c>
    </row>
    <row r="83" spans="1:9">
      <c r="A83" s="16" t="s">
        <v>19</v>
      </c>
      <c r="B83" s="17" t="s">
        <v>20</v>
      </c>
      <c r="C83" s="18">
        <v>16700</v>
      </c>
      <c r="D83" s="18">
        <v>9009.74</v>
      </c>
      <c r="E83" s="105">
        <v>7690.26</v>
      </c>
      <c r="F83" s="106"/>
      <c r="G83" s="106"/>
      <c r="H83" s="106"/>
      <c r="I83" s="18">
        <v>53.950538922155687</v>
      </c>
    </row>
    <row r="84" spans="1:9">
      <c r="A84" s="19" t="s">
        <v>82</v>
      </c>
      <c r="B84" s="20" t="s">
        <v>83</v>
      </c>
      <c r="C84" s="21">
        <v>2000</v>
      </c>
      <c r="D84" s="21">
        <v>16.100000000000001</v>
      </c>
      <c r="E84" s="107">
        <v>1983.9</v>
      </c>
      <c r="F84" s="106"/>
      <c r="G84" s="106"/>
      <c r="H84" s="106"/>
      <c r="I84" s="21">
        <v>0.80500000000000005</v>
      </c>
    </row>
    <row r="85" spans="1:9">
      <c r="A85" s="22" t="s">
        <v>82</v>
      </c>
      <c r="B85" s="23" t="s">
        <v>83</v>
      </c>
      <c r="C85" s="24">
        <v>2000</v>
      </c>
      <c r="D85" s="24">
        <v>16.100000000000001</v>
      </c>
      <c r="E85" s="108">
        <v>1983.9</v>
      </c>
      <c r="F85" s="106"/>
      <c r="G85" s="106"/>
      <c r="H85" s="106"/>
      <c r="I85" s="24">
        <v>0.80500000000000005</v>
      </c>
    </row>
    <row r="86" spans="1:9">
      <c r="A86" s="19" t="s">
        <v>86</v>
      </c>
      <c r="B86" s="20" t="s">
        <v>87</v>
      </c>
      <c r="C86" s="21">
        <v>4700</v>
      </c>
      <c r="D86" s="21">
        <v>2175.59</v>
      </c>
      <c r="E86" s="107">
        <v>2524.41</v>
      </c>
      <c r="F86" s="106"/>
      <c r="G86" s="106"/>
      <c r="H86" s="106"/>
      <c r="I86" s="21">
        <v>46.289148936170214</v>
      </c>
    </row>
    <row r="87" spans="1:9">
      <c r="A87" s="22" t="s">
        <v>86</v>
      </c>
      <c r="B87" s="23" t="s">
        <v>87</v>
      </c>
      <c r="C87" s="24">
        <v>4700</v>
      </c>
      <c r="D87" s="24">
        <v>2175.59</v>
      </c>
      <c r="E87" s="108">
        <v>2524.41</v>
      </c>
      <c r="F87" s="106"/>
      <c r="G87" s="106"/>
      <c r="H87" s="106"/>
      <c r="I87" s="24">
        <v>46.289148936170214</v>
      </c>
    </row>
    <row r="88" spans="1:9">
      <c r="A88" s="19" t="s">
        <v>88</v>
      </c>
      <c r="B88" s="20" t="s">
        <v>89</v>
      </c>
      <c r="C88" s="21">
        <v>10000</v>
      </c>
      <c r="D88" s="21">
        <v>6818.05</v>
      </c>
      <c r="E88" s="107">
        <v>3181.95</v>
      </c>
      <c r="F88" s="106"/>
      <c r="G88" s="106"/>
      <c r="H88" s="106"/>
      <c r="I88" s="21">
        <v>68.180499999999995</v>
      </c>
    </row>
    <row r="89" spans="1:9">
      <c r="A89" s="22" t="s">
        <v>88</v>
      </c>
      <c r="B89" s="23" t="s">
        <v>89</v>
      </c>
      <c r="C89" s="24">
        <v>10000</v>
      </c>
      <c r="D89" s="24">
        <v>6818.05</v>
      </c>
      <c r="E89" s="108">
        <v>3181.95</v>
      </c>
      <c r="F89" s="106"/>
      <c r="G89" s="106"/>
      <c r="H89" s="106"/>
      <c r="I89" s="24">
        <v>68.180499999999995</v>
      </c>
    </row>
    <row r="90" spans="1:9">
      <c r="A90" s="16" t="s">
        <v>90</v>
      </c>
      <c r="B90" s="17" t="s">
        <v>91</v>
      </c>
      <c r="C90" s="18">
        <v>0</v>
      </c>
      <c r="D90" s="18">
        <v>0</v>
      </c>
      <c r="E90" s="105">
        <v>0</v>
      </c>
      <c r="F90" s="106"/>
      <c r="G90" s="106"/>
      <c r="H90" s="106"/>
      <c r="I90" s="18">
        <v>0</v>
      </c>
    </row>
    <row r="91" spans="1:9" ht="24">
      <c r="A91" s="19" t="s">
        <v>92</v>
      </c>
      <c r="B91" s="20" t="s">
        <v>93</v>
      </c>
      <c r="C91" s="21">
        <v>0</v>
      </c>
      <c r="D91" s="21">
        <v>0</v>
      </c>
      <c r="E91" s="107">
        <v>0</v>
      </c>
      <c r="F91" s="106"/>
      <c r="G91" s="106"/>
      <c r="H91" s="106"/>
      <c r="I91" s="21">
        <v>0</v>
      </c>
    </row>
    <row r="92" spans="1:9" ht="24">
      <c r="A92" s="22" t="s">
        <v>92</v>
      </c>
      <c r="B92" s="23" t="s">
        <v>93</v>
      </c>
      <c r="C92" s="24">
        <v>0</v>
      </c>
      <c r="D92" s="24">
        <v>0</v>
      </c>
      <c r="E92" s="108">
        <v>0</v>
      </c>
      <c r="F92" s="106"/>
      <c r="G92" s="106"/>
      <c r="H92" s="106"/>
      <c r="I92" s="24">
        <v>0</v>
      </c>
    </row>
    <row r="93" spans="1:9">
      <c r="A93" s="13" t="s">
        <v>94</v>
      </c>
      <c r="B93" s="14" t="s">
        <v>95</v>
      </c>
      <c r="C93" s="15">
        <v>30000</v>
      </c>
      <c r="D93" s="15">
        <v>29790.2</v>
      </c>
      <c r="E93" s="110">
        <v>209.8</v>
      </c>
      <c r="F93" s="106"/>
      <c r="G93" s="106"/>
      <c r="H93" s="106"/>
      <c r="I93" s="15">
        <v>99.300666666666672</v>
      </c>
    </row>
    <row r="94" spans="1:9">
      <c r="A94" s="16" t="s">
        <v>19</v>
      </c>
      <c r="B94" s="17" t="s">
        <v>20</v>
      </c>
      <c r="C94" s="18">
        <v>30000</v>
      </c>
      <c r="D94" s="18">
        <v>29790.2</v>
      </c>
      <c r="E94" s="105">
        <v>209.8</v>
      </c>
      <c r="F94" s="106"/>
      <c r="G94" s="106"/>
      <c r="H94" s="106"/>
      <c r="I94" s="18">
        <v>99.300666666666672</v>
      </c>
    </row>
    <row r="95" spans="1:9">
      <c r="A95" s="19" t="s">
        <v>82</v>
      </c>
      <c r="B95" s="20" t="s">
        <v>83</v>
      </c>
      <c r="C95" s="21">
        <v>30000</v>
      </c>
      <c r="D95" s="21">
        <v>29790.2</v>
      </c>
      <c r="E95" s="107">
        <v>209.8</v>
      </c>
      <c r="F95" s="106"/>
      <c r="G95" s="106"/>
      <c r="H95" s="106"/>
      <c r="I95" s="21">
        <v>99.300666666666672</v>
      </c>
    </row>
    <row r="96" spans="1:9">
      <c r="A96" s="22" t="s">
        <v>82</v>
      </c>
      <c r="B96" s="23" t="s">
        <v>83</v>
      </c>
      <c r="C96" s="24">
        <v>30000</v>
      </c>
      <c r="D96" s="24">
        <v>29790.2</v>
      </c>
      <c r="E96" s="108">
        <v>209.8</v>
      </c>
      <c r="F96" s="106"/>
      <c r="G96" s="106"/>
      <c r="H96" s="106"/>
      <c r="I96" s="24">
        <v>99.300666666666672</v>
      </c>
    </row>
    <row r="97" spans="1:9">
      <c r="A97" s="13" t="s">
        <v>96</v>
      </c>
      <c r="B97" s="14" t="s">
        <v>97</v>
      </c>
      <c r="C97" s="15">
        <v>27000</v>
      </c>
      <c r="D97" s="15">
        <v>22056.38</v>
      </c>
      <c r="E97" s="110">
        <v>4943.62</v>
      </c>
      <c r="F97" s="106"/>
      <c r="G97" s="106"/>
      <c r="H97" s="106"/>
      <c r="I97" s="15">
        <v>81.690296296296296</v>
      </c>
    </row>
    <row r="98" spans="1:9">
      <c r="A98" s="16" t="s">
        <v>19</v>
      </c>
      <c r="B98" s="17" t="s">
        <v>20</v>
      </c>
      <c r="C98" s="18">
        <v>27000</v>
      </c>
      <c r="D98" s="18">
        <v>22056.38</v>
      </c>
      <c r="E98" s="105">
        <v>4943.62</v>
      </c>
      <c r="F98" s="106"/>
      <c r="G98" s="106"/>
      <c r="H98" s="106"/>
      <c r="I98" s="18">
        <v>81.690296296296296</v>
      </c>
    </row>
    <row r="99" spans="1:9">
      <c r="A99" s="19" t="s">
        <v>21</v>
      </c>
      <c r="B99" s="20" t="s">
        <v>22</v>
      </c>
      <c r="C99" s="21">
        <v>27000</v>
      </c>
      <c r="D99" s="21">
        <v>22056.38</v>
      </c>
      <c r="E99" s="107">
        <v>4943.62</v>
      </c>
      <c r="F99" s="106"/>
      <c r="G99" s="106"/>
      <c r="H99" s="106"/>
      <c r="I99" s="21">
        <v>81.690296296296296</v>
      </c>
    </row>
    <row r="100" spans="1:9">
      <c r="A100" s="22" t="s">
        <v>21</v>
      </c>
      <c r="B100" s="23" t="s">
        <v>22</v>
      </c>
      <c r="C100" s="24">
        <v>27000</v>
      </c>
      <c r="D100" s="24">
        <v>22056.38</v>
      </c>
      <c r="E100" s="108">
        <v>4943.62</v>
      </c>
      <c r="F100" s="106"/>
      <c r="G100" s="106"/>
      <c r="H100" s="106"/>
      <c r="I100" s="24">
        <v>81.690296296296296</v>
      </c>
    </row>
    <row r="101" spans="1:9">
      <c r="A101" s="13" t="s">
        <v>98</v>
      </c>
      <c r="B101" s="14" t="s">
        <v>99</v>
      </c>
      <c r="C101" s="15">
        <v>16500</v>
      </c>
      <c r="D101" s="15">
        <v>0</v>
      </c>
      <c r="E101" s="110">
        <v>16500</v>
      </c>
      <c r="F101" s="106"/>
      <c r="G101" s="106"/>
      <c r="H101" s="106"/>
      <c r="I101" s="15">
        <v>0</v>
      </c>
    </row>
    <row r="102" spans="1:9">
      <c r="A102" s="16" t="s">
        <v>19</v>
      </c>
      <c r="B102" s="17" t="s">
        <v>20</v>
      </c>
      <c r="C102" s="18">
        <v>16500</v>
      </c>
      <c r="D102" s="18">
        <v>0</v>
      </c>
      <c r="E102" s="105">
        <v>16500</v>
      </c>
      <c r="F102" s="106"/>
      <c r="G102" s="106"/>
      <c r="H102" s="106"/>
      <c r="I102" s="18">
        <v>0</v>
      </c>
    </row>
    <row r="103" spans="1:9">
      <c r="A103" s="19" t="s">
        <v>100</v>
      </c>
      <c r="B103" s="20" t="s">
        <v>101</v>
      </c>
      <c r="C103" s="21">
        <v>16500</v>
      </c>
      <c r="D103" s="21">
        <v>0</v>
      </c>
      <c r="E103" s="107">
        <v>16500</v>
      </c>
      <c r="F103" s="106"/>
      <c r="G103" s="106"/>
      <c r="H103" s="106"/>
      <c r="I103" s="21">
        <v>0</v>
      </c>
    </row>
    <row r="104" spans="1:9">
      <c r="A104" s="22" t="s">
        <v>100</v>
      </c>
      <c r="B104" s="23" t="s">
        <v>102</v>
      </c>
      <c r="C104" s="24">
        <v>16500</v>
      </c>
      <c r="D104" s="24">
        <v>0</v>
      </c>
      <c r="E104" s="108">
        <v>16500</v>
      </c>
      <c r="F104" s="106"/>
      <c r="G104" s="106"/>
      <c r="H104" s="106"/>
      <c r="I104" s="24">
        <v>0</v>
      </c>
    </row>
    <row r="105" spans="1:9" ht="24">
      <c r="A105" s="13" t="s">
        <v>103</v>
      </c>
      <c r="B105" s="14" t="s">
        <v>104</v>
      </c>
      <c r="C105" s="15">
        <v>20000</v>
      </c>
      <c r="D105" s="15">
        <v>0</v>
      </c>
      <c r="E105" s="110">
        <v>20000</v>
      </c>
      <c r="F105" s="106"/>
      <c r="G105" s="106"/>
      <c r="H105" s="106"/>
      <c r="I105" s="15">
        <v>0</v>
      </c>
    </row>
    <row r="106" spans="1:9">
      <c r="A106" s="16" t="s">
        <v>19</v>
      </c>
      <c r="B106" s="17" t="s">
        <v>20</v>
      </c>
      <c r="C106" s="18">
        <v>20000</v>
      </c>
      <c r="D106" s="18">
        <v>0</v>
      </c>
      <c r="E106" s="105">
        <v>20000</v>
      </c>
      <c r="F106" s="106"/>
      <c r="G106" s="106"/>
      <c r="H106" s="106"/>
      <c r="I106" s="18">
        <v>0</v>
      </c>
    </row>
    <row r="107" spans="1:9">
      <c r="A107" s="19" t="s">
        <v>105</v>
      </c>
      <c r="B107" s="20" t="s">
        <v>106</v>
      </c>
      <c r="C107" s="21">
        <v>20000</v>
      </c>
      <c r="D107" s="21">
        <v>0</v>
      </c>
      <c r="E107" s="107">
        <v>20000</v>
      </c>
      <c r="F107" s="106"/>
      <c r="G107" s="106"/>
      <c r="H107" s="106"/>
      <c r="I107" s="21">
        <v>0</v>
      </c>
    </row>
    <row r="108" spans="1:9">
      <c r="A108" s="22" t="s">
        <v>105</v>
      </c>
      <c r="B108" s="23" t="s">
        <v>106</v>
      </c>
      <c r="C108" s="24">
        <v>20000</v>
      </c>
      <c r="D108" s="24">
        <v>0</v>
      </c>
      <c r="E108" s="108">
        <v>20000</v>
      </c>
      <c r="F108" s="106"/>
      <c r="G108" s="106"/>
      <c r="H108" s="106"/>
      <c r="I108" s="24">
        <v>0</v>
      </c>
    </row>
    <row r="109" spans="1:9" ht="24">
      <c r="A109" s="13" t="s">
        <v>107</v>
      </c>
      <c r="B109" s="14" t="s">
        <v>108</v>
      </c>
      <c r="C109" s="15">
        <v>0</v>
      </c>
      <c r="D109" s="15">
        <v>0</v>
      </c>
      <c r="E109" s="110">
        <v>0</v>
      </c>
      <c r="F109" s="106"/>
      <c r="G109" s="106"/>
      <c r="H109" s="106"/>
      <c r="I109" s="15">
        <v>0</v>
      </c>
    </row>
    <row r="110" spans="1:9">
      <c r="A110" s="16" t="s">
        <v>19</v>
      </c>
      <c r="B110" s="17" t="s">
        <v>20</v>
      </c>
      <c r="C110" s="18">
        <v>0</v>
      </c>
      <c r="D110" s="18">
        <v>0</v>
      </c>
      <c r="E110" s="105">
        <v>0</v>
      </c>
      <c r="F110" s="106"/>
      <c r="G110" s="106"/>
      <c r="H110" s="106"/>
      <c r="I110" s="18">
        <v>0</v>
      </c>
    </row>
    <row r="111" spans="1:9" ht="24">
      <c r="A111" s="19" t="s">
        <v>109</v>
      </c>
      <c r="B111" s="20" t="s">
        <v>110</v>
      </c>
      <c r="C111" s="21">
        <v>0</v>
      </c>
      <c r="D111" s="21">
        <v>0</v>
      </c>
      <c r="E111" s="107">
        <v>0</v>
      </c>
      <c r="F111" s="106"/>
      <c r="G111" s="106"/>
      <c r="H111" s="106"/>
      <c r="I111" s="21">
        <v>0</v>
      </c>
    </row>
    <row r="112" spans="1:9" ht="24">
      <c r="A112" s="22" t="s">
        <v>109</v>
      </c>
      <c r="B112" s="23" t="s">
        <v>110</v>
      </c>
      <c r="C112" s="24">
        <v>0</v>
      </c>
      <c r="D112" s="24">
        <v>0</v>
      </c>
      <c r="E112" s="108">
        <v>0</v>
      </c>
      <c r="F112" s="106"/>
      <c r="G112" s="106"/>
      <c r="H112" s="106"/>
      <c r="I112" s="24">
        <v>0</v>
      </c>
    </row>
    <row r="113" spans="1:9" ht="24">
      <c r="A113" s="13" t="s">
        <v>111</v>
      </c>
      <c r="B113" s="14" t="s">
        <v>112</v>
      </c>
      <c r="C113" s="15">
        <v>15000</v>
      </c>
      <c r="D113" s="15">
        <v>15000</v>
      </c>
      <c r="E113" s="110">
        <v>0</v>
      </c>
      <c r="F113" s="106"/>
      <c r="G113" s="106"/>
      <c r="H113" s="106"/>
      <c r="I113" s="15">
        <v>100</v>
      </c>
    </row>
    <row r="114" spans="1:9">
      <c r="A114" s="16" t="s">
        <v>19</v>
      </c>
      <c r="B114" s="17" t="s">
        <v>20</v>
      </c>
      <c r="C114" s="18">
        <v>15000</v>
      </c>
      <c r="D114" s="18">
        <v>15000</v>
      </c>
      <c r="E114" s="105">
        <v>0</v>
      </c>
      <c r="F114" s="106"/>
      <c r="G114" s="106"/>
      <c r="H114" s="106"/>
      <c r="I114" s="18">
        <v>100</v>
      </c>
    </row>
    <row r="115" spans="1:9" ht="24">
      <c r="A115" s="19" t="s">
        <v>109</v>
      </c>
      <c r="B115" s="20" t="s">
        <v>110</v>
      </c>
      <c r="C115" s="21">
        <v>15000</v>
      </c>
      <c r="D115" s="21">
        <v>15000</v>
      </c>
      <c r="E115" s="107">
        <v>0</v>
      </c>
      <c r="F115" s="106"/>
      <c r="G115" s="106"/>
      <c r="H115" s="106"/>
      <c r="I115" s="21">
        <v>100</v>
      </c>
    </row>
    <row r="116" spans="1:9" ht="24">
      <c r="A116" s="22" t="s">
        <v>109</v>
      </c>
      <c r="B116" s="23" t="s">
        <v>110</v>
      </c>
      <c r="C116" s="24">
        <v>15000</v>
      </c>
      <c r="D116" s="24">
        <v>15000</v>
      </c>
      <c r="E116" s="108">
        <v>0</v>
      </c>
      <c r="F116" s="106"/>
      <c r="G116" s="106"/>
      <c r="H116" s="106"/>
      <c r="I116" s="24">
        <v>100</v>
      </c>
    </row>
    <row r="117" spans="1:9">
      <c r="A117" s="10" t="s">
        <v>113</v>
      </c>
      <c r="B117" s="11" t="s">
        <v>114</v>
      </c>
      <c r="C117" s="12">
        <v>3500</v>
      </c>
      <c r="D117" s="12">
        <v>0</v>
      </c>
      <c r="E117" s="109">
        <v>3500</v>
      </c>
      <c r="F117" s="106"/>
      <c r="G117" s="106"/>
      <c r="H117" s="106"/>
      <c r="I117" s="12">
        <v>0</v>
      </c>
    </row>
    <row r="118" spans="1:9" ht="24">
      <c r="A118" s="13" t="s">
        <v>115</v>
      </c>
      <c r="B118" s="14" t="s">
        <v>116</v>
      </c>
      <c r="C118" s="15">
        <v>3500</v>
      </c>
      <c r="D118" s="15">
        <v>0</v>
      </c>
      <c r="E118" s="110">
        <v>3500</v>
      </c>
      <c r="F118" s="106"/>
      <c r="G118" s="106"/>
      <c r="H118" s="106"/>
      <c r="I118" s="15">
        <v>0</v>
      </c>
    </row>
    <row r="119" spans="1:9">
      <c r="A119" s="16" t="s">
        <v>19</v>
      </c>
      <c r="B119" s="17" t="s">
        <v>20</v>
      </c>
      <c r="C119" s="18">
        <v>3500</v>
      </c>
      <c r="D119" s="18">
        <v>0</v>
      </c>
      <c r="E119" s="105">
        <v>3500</v>
      </c>
      <c r="F119" s="106"/>
      <c r="G119" s="106"/>
      <c r="H119" s="106"/>
      <c r="I119" s="18">
        <v>0</v>
      </c>
    </row>
    <row r="120" spans="1:9">
      <c r="A120" s="19" t="s">
        <v>117</v>
      </c>
      <c r="B120" s="20" t="s">
        <v>118</v>
      </c>
      <c r="C120" s="21">
        <v>2000</v>
      </c>
      <c r="D120" s="21">
        <v>0</v>
      </c>
      <c r="E120" s="107">
        <v>2000</v>
      </c>
      <c r="F120" s="106"/>
      <c r="G120" s="106"/>
      <c r="H120" s="106"/>
      <c r="I120" s="21">
        <v>0</v>
      </c>
    </row>
    <row r="121" spans="1:9">
      <c r="A121" s="22" t="s">
        <v>117</v>
      </c>
      <c r="B121" s="23" t="s">
        <v>118</v>
      </c>
      <c r="C121" s="24">
        <v>2000</v>
      </c>
      <c r="D121" s="24">
        <v>0</v>
      </c>
      <c r="E121" s="108">
        <v>2000</v>
      </c>
      <c r="F121" s="106"/>
      <c r="G121" s="106"/>
      <c r="H121" s="106"/>
      <c r="I121" s="24">
        <v>0</v>
      </c>
    </row>
    <row r="122" spans="1:9">
      <c r="A122" s="19" t="s">
        <v>119</v>
      </c>
      <c r="B122" s="20" t="s">
        <v>120</v>
      </c>
      <c r="C122" s="21">
        <v>1500</v>
      </c>
      <c r="D122" s="21">
        <v>0</v>
      </c>
      <c r="E122" s="107">
        <v>1500</v>
      </c>
      <c r="F122" s="106"/>
      <c r="G122" s="106"/>
      <c r="H122" s="106"/>
      <c r="I122" s="21">
        <v>0</v>
      </c>
    </row>
    <row r="123" spans="1:9">
      <c r="A123" s="22" t="s">
        <v>119</v>
      </c>
      <c r="B123" s="23" t="s">
        <v>120</v>
      </c>
      <c r="C123" s="24">
        <v>1500</v>
      </c>
      <c r="D123" s="24">
        <v>0</v>
      </c>
      <c r="E123" s="108">
        <v>1500</v>
      </c>
      <c r="F123" s="106"/>
      <c r="G123" s="106"/>
      <c r="H123" s="106"/>
      <c r="I123" s="24">
        <v>0</v>
      </c>
    </row>
    <row r="124" spans="1:9">
      <c r="A124" s="10" t="s">
        <v>121</v>
      </c>
      <c r="B124" s="11" t="s">
        <v>122</v>
      </c>
      <c r="C124" s="12">
        <v>4932714</v>
      </c>
      <c r="D124" s="12">
        <v>3278175.24</v>
      </c>
      <c r="E124" s="109">
        <v>1654538.76</v>
      </c>
      <c r="F124" s="106"/>
      <c r="G124" s="106"/>
      <c r="H124" s="106"/>
      <c r="I124" s="12">
        <v>66.457841261423226</v>
      </c>
    </row>
    <row r="125" spans="1:9">
      <c r="A125" s="13" t="s">
        <v>123</v>
      </c>
      <c r="B125" s="14" t="s">
        <v>124</v>
      </c>
      <c r="C125" s="15">
        <v>80000</v>
      </c>
      <c r="D125" s="15">
        <v>61857.15</v>
      </c>
      <c r="E125" s="110">
        <v>18142.849999999999</v>
      </c>
      <c r="F125" s="106"/>
      <c r="G125" s="106"/>
      <c r="H125" s="106"/>
      <c r="I125" s="15">
        <v>77.321437500000002</v>
      </c>
    </row>
    <row r="126" spans="1:9">
      <c r="A126" s="16" t="s">
        <v>62</v>
      </c>
      <c r="B126" s="17" t="s">
        <v>63</v>
      </c>
      <c r="C126" s="18">
        <v>80000</v>
      </c>
      <c r="D126" s="18">
        <v>61857.15</v>
      </c>
      <c r="E126" s="105">
        <v>18142.849999999999</v>
      </c>
      <c r="F126" s="106"/>
      <c r="G126" s="106"/>
      <c r="H126" s="106"/>
      <c r="I126" s="18">
        <v>77.321437500000002</v>
      </c>
    </row>
    <row r="127" spans="1:9">
      <c r="A127" s="19" t="s">
        <v>49</v>
      </c>
      <c r="B127" s="20" t="s">
        <v>50</v>
      </c>
      <c r="C127" s="21">
        <v>80000</v>
      </c>
      <c r="D127" s="21">
        <v>61857.15</v>
      </c>
      <c r="E127" s="107">
        <v>18142.849999999999</v>
      </c>
      <c r="F127" s="106"/>
      <c r="G127" s="106"/>
      <c r="H127" s="106"/>
      <c r="I127" s="21">
        <v>77.321437500000002</v>
      </c>
    </row>
    <row r="128" spans="1:9">
      <c r="A128" s="22" t="s">
        <v>49</v>
      </c>
      <c r="B128" s="23" t="s">
        <v>51</v>
      </c>
      <c r="C128" s="24">
        <v>80000</v>
      </c>
      <c r="D128" s="24">
        <v>61857.15</v>
      </c>
      <c r="E128" s="108">
        <v>18142.849999999999</v>
      </c>
      <c r="F128" s="106"/>
      <c r="G128" s="106"/>
      <c r="H128" s="106"/>
      <c r="I128" s="24">
        <v>77.321437500000002</v>
      </c>
    </row>
    <row r="129" spans="1:9" ht="24">
      <c r="A129" s="13" t="s">
        <v>125</v>
      </c>
      <c r="B129" s="14" t="s">
        <v>126</v>
      </c>
      <c r="C129" s="15">
        <v>0</v>
      </c>
      <c r="D129" s="15">
        <v>0</v>
      </c>
      <c r="E129" s="110">
        <v>0</v>
      </c>
      <c r="F129" s="106"/>
      <c r="G129" s="106"/>
      <c r="H129" s="106"/>
      <c r="I129" s="15">
        <v>0</v>
      </c>
    </row>
    <row r="130" spans="1:9">
      <c r="A130" s="16" t="s">
        <v>127</v>
      </c>
      <c r="B130" s="17" t="s">
        <v>128</v>
      </c>
      <c r="C130" s="18">
        <v>0</v>
      </c>
      <c r="D130" s="18">
        <v>0</v>
      </c>
      <c r="E130" s="105">
        <v>0</v>
      </c>
      <c r="F130" s="106"/>
      <c r="G130" s="106"/>
      <c r="H130" s="106"/>
      <c r="I130" s="18">
        <v>0</v>
      </c>
    </row>
    <row r="131" spans="1:9">
      <c r="A131" s="19" t="s">
        <v>129</v>
      </c>
      <c r="B131" s="20" t="s">
        <v>130</v>
      </c>
      <c r="C131" s="21">
        <v>0</v>
      </c>
      <c r="D131" s="21">
        <v>0</v>
      </c>
      <c r="E131" s="107">
        <v>0</v>
      </c>
      <c r="F131" s="106"/>
      <c r="G131" s="106"/>
      <c r="H131" s="106"/>
      <c r="I131" s="21">
        <v>0</v>
      </c>
    </row>
    <row r="132" spans="1:9">
      <c r="A132" s="22" t="s">
        <v>129</v>
      </c>
      <c r="B132" s="23" t="s">
        <v>130</v>
      </c>
      <c r="C132" s="24">
        <v>0</v>
      </c>
      <c r="D132" s="24">
        <v>0</v>
      </c>
      <c r="E132" s="108">
        <v>0</v>
      </c>
      <c r="F132" s="106"/>
      <c r="G132" s="106"/>
      <c r="H132" s="106"/>
      <c r="I132" s="24">
        <v>0</v>
      </c>
    </row>
    <row r="133" spans="1:9" ht="24">
      <c r="A133" s="13" t="s">
        <v>131</v>
      </c>
      <c r="B133" s="14" t="s">
        <v>132</v>
      </c>
      <c r="C133" s="15">
        <v>0</v>
      </c>
      <c r="D133" s="15">
        <v>0</v>
      </c>
      <c r="E133" s="110">
        <v>0</v>
      </c>
      <c r="F133" s="106"/>
      <c r="G133" s="106"/>
      <c r="H133" s="106"/>
      <c r="I133" s="15">
        <v>0</v>
      </c>
    </row>
    <row r="134" spans="1:9">
      <c r="A134" s="16" t="s">
        <v>127</v>
      </c>
      <c r="B134" s="17" t="s">
        <v>128</v>
      </c>
      <c r="C134" s="18">
        <v>0</v>
      </c>
      <c r="D134" s="18">
        <v>0</v>
      </c>
      <c r="E134" s="105">
        <v>0</v>
      </c>
      <c r="F134" s="106"/>
      <c r="G134" s="106"/>
      <c r="H134" s="106"/>
      <c r="I134" s="18">
        <v>0</v>
      </c>
    </row>
    <row r="135" spans="1:9">
      <c r="A135" s="19" t="s">
        <v>133</v>
      </c>
      <c r="B135" s="20" t="s">
        <v>134</v>
      </c>
      <c r="C135" s="21">
        <v>0</v>
      </c>
      <c r="D135" s="21">
        <v>0</v>
      </c>
      <c r="E135" s="107">
        <v>0</v>
      </c>
      <c r="F135" s="106"/>
      <c r="G135" s="106"/>
      <c r="H135" s="106"/>
      <c r="I135" s="21">
        <v>0</v>
      </c>
    </row>
    <row r="136" spans="1:9">
      <c r="A136" s="22" t="s">
        <v>133</v>
      </c>
      <c r="B136" s="23" t="s">
        <v>134</v>
      </c>
      <c r="C136" s="24">
        <v>0</v>
      </c>
      <c r="D136" s="24">
        <v>0</v>
      </c>
      <c r="E136" s="108">
        <v>0</v>
      </c>
      <c r="F136" s="106"/>
      <c r="G136" s="106"/>
      <c r="H136" s="106"/>
      <c r="I136" s="24">
        <v>0</v>
      </c>
    </row>
    <row r="137" spans="1:9" ht="24">
      <c r="A137" s="13" t="s">
        <v>135</v>
      </c>
      <c r="B137" s="14" t="s">
        <v>136</v>
      </c>
      <c r="C137" s="15">
        <v>0</v>
      </c>
      <c r="D137" s="15">
        <v>0</v>
      </c>
      <c r="E137" s="110">
        <v>0</v>
      </c>
      <c r="F137" s="106"/>
      <c r="G137" s="106"/>
      <c r="H137" s="106"/>
      <c r="I137" s="15">
        <v>0</v>
      </c>
    </row>
    <row r="138" spans="1:9">
      <c r="A138" s="16" t="s">
        <v>19</v>
      </c>
      <c r="B138" s="17" t="s">
        <v>20</v>
      </c>
      <c r="C138" s="18">
        <v>0</v>
      </c>
      <c r="D138" s="18">
        <v>0</v>
      </c>
      <c r="E138" s="105">
        <v>0</v>
      </c>
      <c r="F138" s="106"/>
      <c r="G138" s="106"/>
      <c r="H138" s="106"/>
      <c r="I138" s="18">
        <v>0</v>
      </c>
    </row>
    <row r="139" spans="1:9">
      <c r="A139" s="19" t="s">
        <v>137</v>
      </c>
      <c r="B139" s="20" t="s">
        <v>138</v>
      </c>
      <c r="C139" s="21">
        <v>0</v>
      </c>
      <c r="D139" s="21">
        <v>0</v>
      </c>
      <c r="E139" s="107">
        <v>0</v>
      </c>
      <c r="F139" s="106"/>
      <c r="G139" s="106"/>
      <c r="H139" s="106"/>
      <c r="I139" s="21">
        <v>0</v>
      </c>
    </row>
    <row r="140" spans="1:9">
      <c r="A140" s="22" t="s">
        <v>137</v>
      </c>
      <c r="B140" s="23" t="s">
        <v>138</v>
      </c>
      <c r="C140" s="24">
        <v>0</v>
      </c>
      <c r="D140" s="24">
        <v>0</v>
      </c>
      <c r="E140" s="108">
        <v>0</v>
      </c>
      <c r="F140" s="106"/>
      <c r="G140" s="106"/>
      <c r="H140" s="106"/>
      <c r="I140" s="24">
        <v>0</v>
      </c>
    </row>
    <row r="141" spans="1:9" ht="24">
      <c r="A141" s="13" t="s">
        <v>139</v>
      </c>
      <c r="B141" s="14" t="s">
        <v>140</v>
      </c>
      <c r="C141" s="15">
        <v>0</v>
      </c>
      <c r="D141" s="15">
        <v>0</v>
      </c>
      <c r="E141" s="110">
        <v>0</v>
      </c>
      <c r="F141" s="106"/>
      <c r="G141" s="106"/>
      <c r="H141" s="106"/>
      <c r="I141" s="15">
        <v>0</v>
      </c>
    </row>
    <row r="142" spans="1:9">
      <c r="A142" s="16" t="s">
        <v>141</v>
      </c>
      <c r="B142" s="17" t="s">
        <v>142</v>
      </c>
      <c r="C142" s="18">
        <v>0</v>
      </c>
      <c r="D142" s="18">
        <v>0</v>
      </c>
      <c r="E142" s="105">
        <v>0</v>
      </c>
      <c r="F142" s="106"/>
      <c r="G142" s="106"/>
      <c r="H142" s="106"/>
      <c r="I142" s="18">
        <v>0</v>
      </c>
    </row>
    <row r="143" spans="1:9">
      <c r="A143" s="19" t="s">
        <v>133</v>
      </c>
      <c r="B143" s="20" t="s">
        <v>134</v>
      </c>
      <c r="C143" s="21">
        <v>0</v>
      </c>
      <c r="D143" s="21">
        <v>0</v>
      </c>
      <c r="E143" s="107">
        <v>0</v>
      </c>
      <c r="F143" s="106"/>
      <c r="G143" s="106"/>
      <c r="H143" s="106"/>
      <c r="I143" s="21">
        <v>0</v>
      </c>
    </row>
    <row r="144" spans="1:9">
      <c r="A144" s="22" t="s">
        <v>133</v>
      </c>
      <c r="B144" s="23" t="s">
        <v>134</v>
      </c>
      <c r="C144" s="24">
        <v>0</v>
      </c>
      <c r="D144" s="24">
        <v>0</v>
      </c>
      <c r="E144" s="108">
        <v>0</v>
      </c>
      <c r="F144" s="106"/>
      <c r="G144" s="106"/>
      <c r="H144" s="106"/>
      <c r="I144" s="24">
        <v>0</v>
      </c>
    </row>
    <row r="145" spans="1:9" ht="24">
      <c r="A145" s="13" t="s">
        <v>143</v>
      </c>
      <c r="B145" s="14" t="s">
        <v>144</v>
      </c>
      <c r="C145" s="15">
        <v>4485636</v>
      </c>
      <c r="D145" s="15">
        <v>3089957.52</v>
      </c>
      <c r="E145" s="110">
        <v>1395678.48</v>
      </c>
      <c r="F145" s="106"/>
      <c r="G145" s="106"/>
      <c r="H145" s="106"/>
      <c r="I145" s="15">
        <v>68.885605519484869</v>
      </c>
    </row>
    <row r="146" spans="1:9">
      <c r="A146" s="16" t="s">
        <v>141</v>
      </c>
      <c r="B146" s="17" t="s">
        <v>142</v>
      </c>
      <c r="C146" s="18">
        <v>4153769</v>
      </c>
      <c r="D146" s="18">
        <v>3050111.14</v>
      </c>
      <c r="E146" s="105">
        <v>1103657.8600000001</v>
      </c>
      <c r="F146" s="106"/>
      <c r="G146" s="106"/>
      <c r="H146" s="106"/>
      <c r="I146" s="18">
        <v>73.429965412135346</v>
      </c>
    </row>
    <row r="147" spans="1:9">
      <c r="A147" s="19" t="s">
        <v>137</v>
      </c>
      <c r="B147" s="20" t="s">
        <v>138</v>
      </c>
      <c r="C147" s="21">
        <v>4153769</v>
      </c>
      <c r="D147" s="21">
        <v>3050111.14</v>
      </c>
      <c r="E147" s="107">
        <v>1103657.8600000001</v>
      </c>
      <c r="F147" s="106"/>
      <c r="G147" s="106"/>
      <c r="H147" s="106"/>
      <c r="I147" s="21">
        <v>73.429965412135346</v>
      </c>
    </row>
    <row r="148" spans="1:9">
      <c r="A148" s="22" t="s">
        <v>137</v>
      </c>
      <c r="B148" s="23" t="s">
        <v>138</v>
      </c>
      <c r="C148" s="24">
        <v>4153769</v>
      </c>
      <c r="D148" s="24">
        <v>3050111.14</v>
      </c>
      <c r="E148" s="108">
        <v>1103657.8600000001</v>
      </c>
      <c r="F148" s="106"/>
      <c r="G148" s="106"/>
      <c r="H148" s="106"/>
      <c r="I148" s="24">
        <v>73.429965412135346</v>
      </c>
    </row>
    <row r="149" spans="1:9">
      <c r="A149" s="16" t="s">
        <v>145</v>
      </c>
      <c r="B149" s="17" t="s">
        <v>146</v>
      </c>
      <c r="C149" s="18">
        <v>331867</v>
      </c>
      <c r="D149" s="18">
        <v>39846.379999999997</v>
      </c>
      <c r="E149" s="105">
        <v>292020.62</v>
      </c>
      <c r="F149" s="106"/>
      <c r="G149" s="106"/>
      <c r="H149" s="106"/>
      <c r="I149" s="18">
        <v>12.006731612362785</v>
      </c>
    </row>
    <row r="150" spans="1:9">
      <c r="A150" s="19" t="s">
        <v>137</v>
      </c>
      <c r="B150" s="20" t="s">
        <v>138</v>
      </c>
      <c r="C150" s="21">
        <v>331867</v>
      </c>
      <c r="D150" s="21">
        <v>39846.379999999997</v>
      </c>
      <c r="E150" s="107">
        <v>292020.62</v>
      </c>
      <c r="F150" s="106"/>
      <c r="G150" s="106"/>
      <c r="H150" s="106"/>
      <c r="I150" s="21">
        <v>12.006731612362785</v>
      </c>
    </row>
    <row r="151" spans="1:9">
      <c r="A151" s="22" t="s">
        <v>137</v>
      </c>
      <c r="B151" s="23" t="s">
        <v>138</v>
      </c>
      <c r="C151" s="24">
        <v>331867</v>
      </c>
      <c r="D151" s="24">
        <v>39846.379999999997</v>
      </c>
      <c r="E151" s="108">
        <v>292020.62</v>
      </c>
      <c r="F151" s="106"/>
      <c r="G151" s="106"/>
      <c r="H151" s="106"/>
      <c r="I151" s="24">
        <v>12.006731612362785</v>
      </c>
    </row>
    <row r="152" spans="1:9" ht="24">
      <c r="A152" s="13" t="s">
        <v>147</v>
      </c>
      <c r="B152" s="14" t="s">
        <v>148</v>
      </c>
      <c r="C152" s="15">
        <v>314000</v>
      </c>
      <c r="D152" s="15">
        <v>90242.01</v>
      </c>
      <c r="E152" s="110">
        <v>223757.99</v>
      </c>
      <c r="F152" s="106"/>
      <c r="G152" s="106"/>
      <c r="H152" s="106"/>
      <c r="I152" s="15">
        <v>28.73949363057325</v>
      </c>
    </row>
    <row r="153" spans="1:9">
      <c r="A153" s="16" t="s">
        <v>141</v>
      </c>
      <c r="B153" s="17" t="s">
        <v>142</v>
      </c>
      <c r="C153" s="18">
        <v>214000</v>
      </c>
      <c r="D153" s="18">
        <v>89993.16</v>
      </c>
      <c r="E153" s="105">
        <v>124006.84</v>
      </c>
      <c r="F153" s="106"/>
      <c r="G153" s="106"/>
      <c r="H153" s="106"/>
      <c r="I153" s="18">
        <v>42.052878504672897</v>
      </c>
    </row>
    <row r="154" spans="1:9">
      <c r="A154" s="19" t="s">
        <v>137</v>
      </c>
      <c r="B154" s="20" t="s">
        <v>138</v>
      </c>
      <c r="C154" s="21">
        <v>214000</v>
      </c>
      <c r="D154" s="21">
        <v>89993.16</v>
      </c>
      <c r="E154" s="107">
        <v>124006.84</v>
      </c>
      <c r="F154" s="106"/>
      <c r="G154" s="106"/>
      <c r="H154" s="106"/>
      <c r="I154" s="21">
        <v>42.052878504672897</v>
      </c>
    </row>
    <row r="155" spans="1:9">
      <c r="A155" s="22" t="s">
        <v>137</v>
      </c>
      <c r="B155" s="23" t="s">
        <v>138</v>
      </c>
      <c r="C155" s="24">
        <v>214000</v>
      </c>
      <c r="D155" s="24">
        <v>89993.16</v>
      </c>
      <c r="E155" s="108">
        <v>124006.84</v>
      </c>
      <c r="F155" s="106"/>
      <c r="G155" s="106"/>
      <c r="H155" s="106"/>
      <c r="I155" s="24">
        <v>42.052878504672897</v>
      </c>
    </row>
    <row r="156" spans="1:9">
      <c r="A156" s="16" t="s">
        <v>145</v>
      </c>
      <c r="B156" s="17" t="s">
        <v>146</v>
      </c>
      <c r="C156" s="18">
        <v>100000</v>
      </c>
      <c r="D156" s="18">
        <v>248.85</v>
      </c>
      <c r="E156" s="105">
        <v>99751.15</v>
      </c>
      <c r="F156" s="106"/>
      <c r="G156" s="106"/>
      <c r="H156" s="106"/>
      <c r="I156" s="18">
        <v>0.24884999999999999</v>
      </c>
    </row>
    <row r="157" spans="1:9">
      <c r="A157" s="19" t="s">
        <v>137</v>
      </c>
      <c r="B157" s="20" t="s">
        <v>138</v>
      </c>
      <c r="C157" s="21">
        <v>100000</v>
      </c>
      <c r="D157" s="21">
        <v>248.85</v>
      </c>
      <c r="E157" s="107">
        <v>99751.15</v>
      </c>
      <c r="F157" s="106"/>
      <c r="G157" s="106"/>
      <c r="H157" s="106"/>
      <c r="I157" s="21">
        <v>0.24884999999999999</v>
      </c>
    </row>
    <row r="158" spans="1:9">
      <c r="A158" s="22" t="s">
        <v>137</v>
      </c>
      <c r="B158" s="23" t="s">
        <v>138</v>
      </c>
      <c r="C158" s="24">
        <v>100000</v>
      </c>
      <c r="D158" s="24">
        <v>248.85</v>
      </c>
      <c r="E158" s="108">
        <v>99751.15</v>
      </c>
      <c r="F158" s="106"/>
      <c r="G158" s="106"/>
      <c r="H158" s="106"/>
      <c r="I158" s="24">
        <v>0.24884999999999999</v>
      </c>
    </row>
    <row r="159" spans="1:9" ht="24">
      <c r="A159" s="13" t="s">
        <v>149</v>
      </c>
      <c r="B159" s="14" t="s">
        <v>150</v>
      </c>
      <c r="C159" s="15">
        <v>53078</v>
      </c>
      <c r="D159" s="15">
        <v>36118.559999999998</v>
      </c>
      <c r="E159" s="110">
        <v>16959.439999999999</v>
      </c>
      <c r="F159" s="106"/>
      <c r="G159" s="106"/>
      <c r="H159" s="106"/>
      <c r="I159" s="15">
        <v>68.04808018388033</v>
      </c>
    </row>
    <row r="160" spans="1:9">
      <c r="A160" s="16" t="s">
        <v>127</v>
      </c>
      <c r="B160" s="17" t="s">
        <v>128</v>
      </c>
      <c r="C160" s="18">
        <v>53078</v>
      </c>
      <c r="D160" s="18">
        <v>36118.559999999998</v>
      </c>
      <c r="E160" s="105">
        <v>16959.439999999999</v>
      </c>
      <c r="F160" s="106"/>
      <c r="G160" s="106"/>
      <c r="H160" s="106"/>
      <c r="I160" s="18">
        <v>68.04808018388033</v>
      </c>
    </row>
    <row r="161" spans="1:9">
      <c r="A161" s="19" t="s">
        <v>133</v>
      </c>
      <c r="B161" s="20" t="s">
        <v>134</v>
      </c>
      <c r="C161" s="21">
        <v>53078</v>
      </c>
      <c r="D161" s="21">
        <v>36118.559999999998</v>
      </c>
      <c r="E161" s="107">
        <v>16959.439999999999</v>
      </c>
      <c r="F161" s="106"/>
      <c r="G161" s="106"/>
      <c r="H161" s="106"/>
      <c r="I161" s="21">
        <v>68.04808018388033</v>
      </c>
    </row>
    <row r="162" spans="1:9">
      <c r="A162" s="22" t="s">
        <v>133</v>
      </c>
      <c r="B162" s="23" t="s">
        <v>134</v>
      </c>
      <c r="C162" s="24">
        <v>53078</v>
      </c>
      <c r="D162" s="24">
        <v>36118.559999999998</v>
      </c>
      <c r="E162" s="108">
        <v>16959.439999999999</v>
      </c>
      <c r="F162" s="106"/>
      <c r="G162" s="106"/>
      <c r="H162" s="106"/>
      <c r="I162" s="24">
        <v>68.04808018388033</v>
      </c>
    </row>
    <row r="163" spans="1:9">
      <c r="A163" s="10" t="s">
        <v>151</v>
      </c>
      <c r="B163" s="11" t="s">
        <v>152</v>
      </c>
      <c r="C163" s="12">
        <v>170000</v>
      </c>
      <c r="D163" s="12">
        <f>58624.5+D193</f>
        <v>121939.63</v>
      </c>
      <c r="E163" s="109">
        <v>111375.5</v>
      </c>
      <c r="F163" s="106"/>
      <c r="G163" s="106"/>
      <c r="H163" s="106"/>
      <c r="I163" s="89">
        <f>D163/C163*100%</f>
        <v>0.71729194117647066</v>
      </c>
    </row>
    <row r="164" spans="1:9" ht="24">
      <c r="A164" s="13" t="s">
        <v>153</v>
      </c>
      <c r="B164" s="14" t="s">
        <v>154</v>
      </c>
      <c r="C164" s="15">
        <v>0</v>
      </c>
      <c r="D164" s="15">
        <v>0</v>
      </c>
      <c r="E164" s="110">
        <v>0</v>
      </c>
      <c r="F164" s="106"/>
      <c r="G164" s="106"/>
      <c r="H164" s="106"/>
      <c r="I164" s="15">
        <v>0</v>
      </c>
    </row>
    <row r="165" spans="1:9">
      <c r="A165" s="16" t="s">
        <v>155</v>
      </c>
      <c r="B165" s="17" t="s">
        <v>156</v>
      </c>
      <c r="C165" s="18">
        <v>0</v>
      </c>
      <c r="D165" s="18">
        <v>0</v>
      </c>
      <c r="E165" s="105">
        <v>0</v>
      </c>
      <c r="F165" s="106"/>
      <c r="G165" s="106"/>
      <c r="H165" s="106"/>
      <c r="I165" s="18">
        <v>0</v>
      </c>
    </row>
    <row r="166" spans="1:9">
      <c r="A166" s="19" t="s">
        <v>100</v>
      </c>
      <c r="B166" s="20" t="s">
        <v>101</v>
      </c>
      <c r="C166" s="21">
        <v>0</v>
      </c>
      <c r="D166" s="21">
        <v>0</v>
      </c>
      <c r="E166" s="107">
        <v>0</v>
      </c>
      <c r="F166" s="106"/>
      <c r="G166" s="106"/>
      <c r="H166" s="106"/>
      <c r="I166" s="21">
        <v>0</v>
      </c>
    </row>
    <row r="167" spans="1:9">
      <c r="A167" s="22" t="s">
        <v>100</v>
      </c>
      <c r="B167" s="23" t="s">
        <v>102</v>
      </c>
      <c r="C167" s="24">
        <v>0</v>
      </c>
      <c r="D167" s="24">
        <v>0</v>
      </c>
      <c r="E167" s="108">
        <v>0</v>
      </c>
      <c r="F167" s="106"/>
      <c r="G167" s="106"/>
      <c r="H167" s="106"/>
      <c r="I167" s="24">
        <v>0</v>
      </c>
    </row>
    <row r="168" spans="1:9" ht="24">
      <c r="A168" s="13" t="s">
        <v>157</v>
      </c>
      <c r="B168" s="14" t="s">
        <v>158</v>
      </c>
      <c r="C168" s="15">
        <v>0</v>
      </c>
      <c r="D168" s="15">
        <v>0</v>
      </c>
      <c r="E168" s="110">
        <v>0</v>
      </c>
      <c r="F168" s="106"/>
      <c r="G168" s="106"/>
      <c r="H168" s="106"/>
      <c r="I168" s="15">
        <v>0</v>
      </c>
    </row>
    <row r="169" spans="1:9">
      <c r="A169" s="16" t="s">
        <v>127</v>
      </c>
      <c r="B169" s="17" t="s">
        <v>128</v>
      </c>
      <c r="C169" s="18">
        <v>0</v>
      </c>
      <c r="D169" s="18">
        <v>0</v>
      </c>
      <c r="E169" s="105">
        <v>0</v>
      </c>
      <c r="F169" s="106"/>
      <c r="G169" s="106"/>
      <c r="H169" s="106"/>
      <c r="I169" s="18">
        <v>0</v>
      </c>
    </row>
    <row r="170" spans="1:9">
      <c r="A170" s="19" t="s">
        <v>159</v>
      </c>
      <c r="B170" s="20" t="s">
        <v>160</v>
      </c>
      <c r="C170" s="21">
        <v>0</v>
      </c>
      <c r="D170" s="21">
        <v>0</v>
      </c>
      <c r="E170" s="107">
        <v>0</v>
      </c>
      <c r="F170" s="106"/>
      <c r="G170" s="106"/>
      <c r="H170" s="106"/>
      <c r="I170" s="21">
        <v>0</v>
      </c>
    </row>
    <row r="171" spans="1:9">
      <c r="A171" s="22" t="s">
        <v>159</v>
      </c>
      <c r="B171" s="23" t="s">
        <v>160</v>
      </c>
      <c r="C171" s="24">
        <v>0</v>
      </c>
      <c r="D171" s="24">
        <v>0</v>
      </c>
      <c r="E171" s="108">
        <v>0</v>
      </c>
      <c r="F171" s="106"/>
      <c r="G171" s="106"/>
      <c r="H171" s="106"/>
      <c r="I171" s="24">
        <v>0</v>
      </c>
    </row>
    <row r="172" spans="1:9" ht="24">
      <c r="A172" s="13" t="s">
        <v>161</v>
      </c>
      <c r="B172" s="14" t="s">
        <v>162</v>
      </c>
      <c r="C172" s="15">
        <v>0</v>
      </c>
      <c r="D172" s="15">
        <v>0</v>
      </c>
      <c r="E172" s="110">
        <v>0</v>
      </c>
      <c r="F172" s="106"/>
      <c r="G172" s="106"/>
      <c r="H172" s="106"/>
      <c r="I172" s="15">
        <v>0</v>
      </c>
    </row>
    <row r="173" spans="1:9">
      <c r="A173" s="16" t="s">
        <v>127</v>
      </c>
      <c r="B173" s="17" t="s">
        <v>128</v>
      </c>
      <c r="C173" s="18">
        <v>0</v>
      </c>
      <c r="D173" s="18">
        <v>0</v>
      </c>
      <c r="E173" s="105">
        <v>0</v>
      </c>
      <c r="F173" s="106"/>
      <c r="G173" s="106"/>
      <c r="H173" s="106"/>
      <c r="I173" s="18">
        <v>0</v>
      </c>
    </row>
    <row r="174" spans="1:9">
      <c r="A174" s="19" t="s">
        <v>159</v>
      </c>
      <c r="B174" s="20" t="s">
        <v>160</v>
      </c>
      <c r="C174" s="21">
        <v>0</v>
      </c>
      <c r="D174" s="21">
        <v>0</v>
      </c>
      <c r="E174" s="107">
        <v>0</v>
      </c>
      <c r="F174" s="106"/>
      <c r="G174" s="106"/>
      <c r="H174" s="106"/>
      <c r="I174" s="21">
        <v>0</v>
      </c>
    </row>
    <row r="175" spans="1:9">
      <c r="A175" s="22" t="s">
        <v>159</v>
      </c>
      <c r="B175" s="23" t="s">
        <v>160</v>
      </c>
      <c r="C175" s="24">
        <v>0</v>
      </c>
      <c r="D175" s="24">
        <v>0</v>
      </c>
      <c r="E175" s="108">
        <v>0</v>
      </c>
      <c r="F175" s="106"/>
      <c r="G175" s="106"/>
      <c r="H175" s="106"/>
      <c r="I175" s="24">
        <v>0</v>
      </c>
    </row>
    <row r="176" spans="1:9" ht="24">
      <c r="A176" s="13" t="s">
        <v>163</v>
      </c>
      <c r="B176" s="14" t="s">
        <v>164</v>
      </c>
      <c r="C176" s="15">
        <v>0</v>
      </c>
      <c r="D176" s="15">
        <v>0</v>
      </c>
      <c r="E176" s="110">
        <v>0</v>
      </c>
      <c r="F176" s="106"/>
      <c r="G176" s="106"/>
      <c r="H176" s="106"/>
      <c r="I176" s="15">
        <v>0</v>
      </c>
    </row>
    <row r="177" spans="1:9">
      <c r="A177" s="16" t="s">
        <v>127</v>
      </c>
      <c r="B177" s="17" t="s">
        <v>128</v>
      </c>
      <c r="C177" s="18">
        <v>0</v>
      </c>
      <c r="D177" s="18">
        <v>0</v>
      </c>
      <c r="E177" s="105">
        <v>0</v>
      </c>
      <c r="F177" s="106"/>
      <c r="G177" s="106"/>
      <c r="H177" s="106"/>
      <c r="I177" s="18">
        <v>0</v>
      </c>
    </row>
    <row r="178" spans="1:9">
      <c r="A178" s="19" t="s">
        <v>159</v>
      </c>
      <c r="B178" s="20" t="s">
        <v>160</v>
      </c>
      <c r="C178" s="21">
        <v>0</v>
      </c>
      <c r="D178" s="21">
        <v>0</v>
      </c>
      <c r="E178" s="107">
        <v>0</v>
      </c>
      <c r="F178" s="106"/>
      <c r="G178" s="106"/>
      <c r="H178" s="106"/>
      <c r="I178" s="21">
        <v>0</v>
      </c>
    </row>
    <row r="179" spans="1:9">
      <c r="A179" s="22" t="s">
        <v>159</v>
      </c>
      <c r="B179" s="23" t="s">
        <v>160</v>
      </c>
      <c r="C179" s="24">
        <v>0</v>
      </c>
      <c r="D179" s="24">
        <v>0</v>
      </c>
      <c r="E179" s="108">
        <v>0</v>
      </c>
      <c r="F179" s="106"/>
      <c r="G179" s="106"/>
      <c r="H179" s="106"/>
      <c r="I179" s="24">
        <v>0</v>
      </c>
    </row>
    <row r="180" spans="1:9" ht="24">
      <c r="A180" s="13" t="s">
        <v>165</v>
      </c>
      <c r="B180" s="14" t="s">
        <v>166</v>
      </c>
      <c r="C180" s="15">
        <v>0</v>
      </c>
      <c r="D180" s="15">
        <v>0</v>
      </c>
      <c r="E180" s="110">
        <v>0</v>
      </c>
      <c r="F180" s="106"/>
      <c r="G180" s="106"/>
      <c r="H180" s="106"/>
      <c r="I180" s="15">
        <v>0</v>
      </c>
    </row>
    <row r="181" spans="1:9">
      <c r="A181" s="16" t="s">
        <v>127</v>
      </c>
      <c r="B181" s="17" t="s">
        <v>128</v>
      </c>
      <c r="C181" s="18">
        <v>0</v>
      </c>
      <c r="D181" s="18">
        <v>0</v>
      </c>
      <c r="E181" s="105">
        <v>0</v>
      </c>
      <c r="F181" s="106"/>
      <c r="G181" s="106"/>
      <c r="H181" s="106"/>
      <c r="I181" s="18">
        <v>0</v>
      </c>
    </row>
    <row r="182" spans="1:9">
      <c r="A182" s="19" t="s">
        <v>133</v>
      </c>
      <c r="B182" s="20" t="s">
        <v>134</v>
      </c>
      <c r="C182" s="21">
        <v>0</v>
      </c>
      <c r="D182" s="21">
        <v>0</v>
      </c>
      <c r="E182" s="107">
        <v>0</v>
      </c>
      <c r="F182" s="106"/>
      <c r="G182" s="106"/>
      <c r="H182" s="106"/>
      <c r="I182" s="21">
        <v>0</v>
      </c>
    </row>
    <row r="183" spans="1:9">
      <c r="A183" s="22" t="s">
        <v>133</v>
      </c>
      <c r="B183" s="23" t="s">
        <v>134</v>
      </c>
      <c r="C183" s="24">
        <v>0</v>
      </c>
      <c r="D183" s="24">
        <v>0</v>
      </c>
      <c r="E183" s="108">
        <v>0</v>
      </c>
      <c r="F183" s="106"/>
      <c r="G183" s="106"/>
      <c r="H183" s="106"/>
      <c r="I183" s="24">
        <v>0</v>
      </c>
    </row>
    <row r="184" spans="1:9" ht="24">
      <c r="A184" s="13" t="s">
        <v>167</v>
      </c>
      <c r="B184" s="14" t="s">
        <v>168</v>
      </c>
      <c r="C184" s="15">
        <v>0</v>
      </c>
      <c r="D184" s="15">
        <v>0</v>
      </c>
      <c r="E184" s="110">
        <v>0</v>
      </c>
      <c r="F184" s="106"/>
      <c r="G184" s="106"/>
      <c r="H184" s="106"/>
      <c r="I184" s="15">
        <v>0</v>
      </c>
    </row>
    <row r="185" spans="1:9">
      <c r="A185" s="16" t="s">
        <v>155</v>
      </c>
      <c r="B185" s="17" t="s">
        <v>156</v>
      </c>
      <c r="C185" s="18">
        <v>0</v>
      </c>
      <c r="D185" s="18">
        <v>0</v>
      </c>
      <c r="E185" s="105">
        <v>0</v>
      </c>
      <c r="F185" s="106"/>
      <c r="G185" s="106"/>
      <c r="H185" s="106"/>
      <c r="I185" s="18">
        <v>0</v>
      </c>
    </row>
    <row r="186" spans="1:9">
      <c r="A186" s="19" t="s">
        <v>159</v>
      </c>
      <c r="B186" s="20" t="s">
        <v>160</v>
      </c>
      <c r="C186" s="21">
        <v>0</v>
      </c>
      <c r="D186" s="21">
        <v>0</v>
      </c>
      <c r="E186" s="107">
        <v>0</v>
      </c>
      <c r="F186" s="106"/>
      <c r="G186" s="106"/>
      <c r="H186" s="106"/>
      <c r="I186" s="21">
        <v>0</v>
      </c>
    </row>
    <row r="187" spans="1:9">
      <c r="A187" s="22" t="s">
        <v>159</v>
      </c>
      <c r="B187" s="23" t="s">
        <v>160</v>
      </c>
      <c r="C187" s="24">
        <v>0</v>
      </c>
      <c r="D187" s="24">
        <v>0</v>
      </c>
      <c r="E187" s="108">
        <v>0</v>
      </c>
      <c r="F187" s="106"/>
      <c r="G187" s="106"/>
      <c r="H187" s="106"/>
      <c r="I187" s="24">
        <v>0</v>
      </c>
    </row>
    <row r="188" spans="1:9" ht="24">
      <c r="A188" s="13" t="s">
        <v>169</v>
      </c>
      <c r="B188" s="14" t="s">
        <v>170</v>
      </c>
      <c r="C188" s="15">
        <v>85000</v>
      </c>
      <c r="D188" s="15">
        <v>58624.5</v>
      </c>
      <c r="E188" s="110">
        <v>26375.5</v>
      </c>
      <c r="F188" s="106"/>
      <c r="G188" s="106"/>
      <c r="H188" s="106"/>
      <c r="I188" s="15">
        <v>68.97</v>
      </c>
    </row>
    <row r="189" spans="1:9">
      <c r="A189" s="16" t="s">
        <v>155</v>
      </c>
      <c r="B189" s="17" t="s">
        <v>156</v>
      </c>
      <c r="C189" s="18">
        <v>85000</v>
      </c>
      <c r="D189" s="18">
        <v>58624.5</v>
      </c>
      <c r="E189" s="105">
        <v>26375.5</v>
      </c>
      <c r="F189" s="106"/>
      <c r="G189" s="106"/>
      <c r="H189" s="106"/>
      <c r="I189" s="18">
        <v>68.97</v>
      </c>
    </row>
    <row r="190" spans="1:9">
      <c r="A190" s="19" t="s">
        <v>159</v>
      </c>
      <c r="B190" s="20" t="s">
        <v>160</v>
      </c>
      <c r="C190" s="21">
        <v>85000</v>
      </c>
      <c r="D190" s="21">
        <v>58624.5</v>
      </c>
      <c r="E190" s="107">
        <v>26375.5</v>
      </c>
      <c r="F190" s="106"/>
      <c r="G190" s="106"/>
      <c r="H190" s="106"/>
      <c r="I190" s="21">
        <v>68.97</v>
      </c>
    </row>
    <row r="191" spans="1:9">
      <c r="A191" s="22" t="s">
        <v>159</v>
      </c>
      <c r="B191" s="23" t="s">
        <v>160</v>
      </c>
      <c r="C191" s="24">
        <v>85000</v>
      </c>
      <c r="D191" s="24">
        <v>58624.5</v>
      </c>
      <c r="E191" s="108">
        <v>26375.5</v>
      </c>
      <c r="F191" s="106"/>
      <c r="G191" s="106"/>
      <c r="H191" s="106"/>
      <c r="I191" s="24">
        <v>68.97</v>
      </c>
    </row>
    <row r="192" spans="1:9" ht="24">
      <c r="A192" s="13" t="s">
        <v>171</v>
      </c>
      <c r="B192" s="14" t="s">
        <v>172</v>
      </c>
      <c r="C192" s="15">
        <v>85000</v>
      </c>
      <c r="D192" s="15">
        <v>0</v>
      </c>
      <c r="E192" s="110">
        <v>85000</v>
      </c>
      <c r="F192" s="106"/>
      <c r="G192" s="106"/>
      <c r="H192" s="106"/>
      <c r="I192" s="15">
        <v>0</v>
      </c>
    </row>
    <row r="193" spans="1:9">
      <c r="A193" s="16" t="s">
        <v>141</v>
      </c>
      <c r="B193" s="17" t="s">
        <v>142</v>
      </c>
      <c r="C193" s="18">
        <v>85000</v>
      </c>
      <c r="D193" s="18">
        <v>63315.13</v>
      </c>
      <c r="E193" s="105">
        <v>85000</v>
      </c>
      <c r="F193" s="106"/>
      <c r="G193" s="106"/>
      <c r="H193" s="106"/>
      <c r="I193" s="86">
        <f>D193/C193*100%</f>
        <v>0.74488388235294112</v>
      </c>
    </row>
    <row r="194" spans="1:9">
      <c r="A194" s="19" t="s">
        <v>159</v>
      </c>
      <c r="B194" s="20" t="s">
        <v>160</v>
      </c>
      <c r="C194" s="21">
        <v>85000</v>
      </c>
      <c r="D194" s="21">
        <v>63315.13</v>
      </c>
      <c r="E194" s="107">
        <v>85000</v>
      </c>
      <c r="F194" s="106"/>
      <c r="G194" s="106"/>
      <c r="H194" s="106"/>
      <c r="I194" s="88">
        <f t="shared" ref="I194" si="0">D194/C194*100%</f>
        <v>0.74488388235294112</v>
      </c>
    </row>
    <row r="195" spans="1:9">
      <c r="A195" s="22" t="s">
        <v>159</v>
      </c>
      <c r="B195" s="23" t="s">
        <v>160</v>
      </c>
      <c r="C195" s="24">
        <v>85000</v>
      </c>
      <c r="D195" s="24" t="s">
        <v>417</v>
      </c>
      <c r="E195" s="108">
        <v>85000</v>
      </c>
      <c r="F195" s="106"/>
      <c r="G195" s="106"/>
      <c r="H195" s="106"/>
      <c r="I195" s="87">
        <v>0.74490000000000001</v>
      </c>
    </row>
    <row r="196" spans="1:9">
      <c r="A196" s="10" t="s">
        <v>173</v>
      </c>
      <c r="B196" s="11" t="s">
        <v>174</v>
      </c>
      <c r="C196" s="12">
        <v>336300</v>
      </c>
      <c r="D196" s="12">
        <v>324925.14</v>
      </c>
      <c r="E196" s="109">
        <v>11374.86</v>
      </c>
      <c r="F196" s="106"/>
      <c r="G196" s="106"/>
      <c r="H196" s="106"/>
      <c r="I196" s="12">
        <v>96.617644959857273</v>
      </c>
    </row>
    <row r="197" spans="1:9">
      <c r="A197" s="13" t="s">
        <v>175</v>
      </c>
      <c r="B197" s="14" t="s">
        <v>176</v>
      </c>
      <c r="C197" s="15">
        <v>85000</v>
      </c>
      <c r="D197" s="15">
        <v>80132.149999999994</v>
      </c>
      <c r="E197" s="110">
        <v>4867.8500000000004</v>
      </c>
      <c r="F197" s="106"/>
      <c r="G197" s="106"/>
      <c r="H197" s="106"/>
      <c r="I197" s="15">
        <v>94.273117647058825</v>
      </c>
    </row>
    <row r="198" spans="1:9">
      <c r="A198" s="16" t="s">
        <v>127</v>
      </c>
      <c r="B198" s="17" t="s">
        <v>128</v>
      </c>
      <c r="C198" s="18">
        <v>85000</v>
      </c>
      <c r="D198" s="18">
        <v>80132.149999999994</v>
      </c>
      <c r="E198" s="105">
        <v>4867.8500000000004</v>
      </c>
      <c r="F198" s="106"/>
      <c r="G198" s="106"/>
      <c r="H198" s="106"/>
      <c r="I198" s="18">
        <v>94.273117647058825</v>
      </c>
    </row>
    <row r="199" spans="1:9">
      <c r="A199" s="19" t="s">
        <v>74</v>
      </c>
      <c r="B199" s="20" t="s">
        <v>75</v>
      </c>
      <c r="C199" s="21">
        <v>85000</v>
      </c>
      <c r="D199" s="21">
        <v>80132.149999999994</v>
      </c>
      <c r="E199" s="107">
        <v>4867.8500000000004</v>
      </c>
      <c r="F199" s="106"/>
      <c r="G199" s="106"/>
      <c r="H199" s="106"/>
      <c r="I199" s="21">
        <v>94.273117647058825</v>
      </c>
    </row>
    <row r="200" spans="1:9">
      <c r="A200" s="22" t="s">
        <v>74</v>
      </c>
      <c r="B200" s="23" t="s">
        <v>75</v>
      </c>
      <c r="C200" s="24">
        <v>85000</v>
      </c>
      <c r="D200" s="24">
        <v>80132.149999999994</v>
      </c>
      <c r="E200" s="108">
        <v>4867.8500000000004</v>
      </c>
      <c r="F200" s="106"/>
      <c r="G200" s="106"/>
      <c r="H200" s="106"/>
      <c r="I200" s="24">
        <v>94.273117647058825</v>
      </c>
    </row>
    <row r="201" spans="1:9">
      <c r="A201" s="13" t="s">
        <v>177</v>
      </c>
      <c r="B201" s="14" t="s">
        <v>178</v>
      </c>
      <c r="C201" s="15">
        <v>20000</v>
      </c>
      <c r="D201" s="15">
        <v>18593.919999999998</v>
      </c>
      <c r="E201" s="110">
        <v>1406.08</v>
      </c>
      <c r="F201" s="106"/>
      <c r="G201" s="106"/>
      <c r="H201" s="106"/>
      <c r="I201" s="15">
        <v>92.9696</v>
      </c>
    </row>
    <row r="202" spans="1:9">
      <c r="A202" s="16" t="s">
        <v>62</v>
      </c>
      <c r="B202" s="17" t="s">
        <v>63</v>
      </c>
      <c r="C202" s="18">
        <v>20000</v>
      </c>
      <c r="D202" s="18">
        <v>18593.919999999998</v>
      </c>
      <c r="E202" s="105">
        <v>1406.08</v>
      </c>
      <c r="F202" s="106"/>
      <c r="G202" s="106"/>
      <c r="H202" s="106"/>
      <c r="I202" s="18">
        <v>92.9696</v>
      </c>
    </row>
    <row r="203" spans="1:9">
      <c r="A203" s="19" t="s">
        <v>74</v>
      </c>
      <c r="B203" s="20" t="s">
        <v>75</v>
      </c>
      <c r="C203" s="21">
        <v>20000</v>
      </c>
      <c r="D203" s="21">
        <v>18593.919999999998</v>
      </c>
      <c r="E203" s="107">
        <v>1406.08</v>
      </c>
      <c r="F203" s="106"/>
      <c r="G203" s="106"/>
      <c r="H203" s="106"/>
      <c r="I203" s="21">
        <v>92.9696</v>
      </c>
    </row>
    <row r="204" spans="1:9">
      <c r="A204" s="22" t="s">
        <v>74</v>
      </c>
      <c r="B204" s="23" t="s">
        <v>75</v>
      </c>
      <c r="C204" s="24">
        <v>20000</v>
      </c>
      <c r="D204" s="24">
        <v>18593.919999999998</v>
      </c>
      <c r="E204" s="108">
        <v>1406.08</v>
      </c>
      <c r="F204" s="106"/>
      <c r="G204" s="106"/>
      <c r="H204" s="106"/>
      <c r="I204" s="24">
        <v>92.9696</v>
      </c>
    </row>
    <row r="205" spans="1:9">
      <c r="A205" s="13" t="s">
        <v>179</v>
      </c>
      <c r="B205" s="14" t="s">
        <v>180</v>
      </c>
      <c r="C205" s="15">
        <v>176000</v>
      </c>
      <c r="D205" s="15">
        <v>174335.93</v>
      </c>
      <c r="E205" s="110">
        <v>1664.07</v>
      </c>
      <c r="F205" s="106"/>
      <c r="G205" s="106"/>
      <c r="H205" s="106"/>
      <c r="I205" s="15">
        <v>99.054505681818185</v>
      </c>
    </row>
    <row r="206" spans="1:9">
      <c r="A206" s="16" t="s">
        <v>19</v>
      </c>
      <c r="B206" s="17" t="s">
        <v>20</v>
      </c>
      <c r="C206" s="18">
        <v>176000</v>
      </c>
      <c r="D206" s="18">
        <v>174335.93</v>
      </c>
      <c r="E206" s="105">
        <v>1664.07</v>
      </c>
      <c r="F206" s="106"/>
      <c r="G206" s="106"/>
      <c r="H206" s="106"/>
      <c r="I206" s="18">
        <v>99.054505681818185</v>
      </c>
    </row>
    <row r="207" spans="1:9">
      <c r="A207" s="19" t="s">
        <v>74</v>
      </c>
      <c r="B207" s="20" t="s">
        <v>75</v>
      </c>
      <c r="C207" s="21">
        <v>176000</v>
      </c>
      <c r="D207" s="21">
        <v>174335.93</v>
      </c>
      <c r="E207" s="107">
        <v>1664.07</v>
      </c>
      <c r="F207" s="106"/>
      <c r="G207" s="106"/>
      <c r="H207" s="106"/>
      <c r="I207" s="21">
        <v>99.054505681818185</v>
      </c>
    </row>
    <row r="208" spans="1:9">
      <c r="A208" s="22" t="s">
        <v>74</v>
      </c>
      <c r="B208" s="23" t="s">
        <v>75</v>
      </c>
      <c r="C208" s="24">
        <v>176000</v>
      </c>
      <c r="D208" s="24">
        <v>174335.93</v>
      </c>
      <c r="E208" s="108">
        <v>1664.07</v>
      </c>
      <c r="F208" s="106"/>
      <c r="G208" s="106"/>
      <c r="H208" s="106"/>
      <c r="I208" s="24">
        <v>99.054505681818185</v>
      </c>
    </row>
    <row r="209" spans="1:9">
      <c r="A209" s="13" t="s">
        <v>181</v>
      </c>
      <c r="B209" s="14" t="s">
        <v>182</v>
      </c>
      <c r="C209" s="15">
        <v>7000</v>
      </c>
      <c r="D209" s="15">
        <v>6213.51</v>
      </c>
      <c r="E209" s="110">
        <v>786.49</v>
      </c>
      <c r="F209" s="106"/>
      <c r="G209" s="106"/>
      <c r="H209" s="106"/>
      <c r="I209" s="15">
        <v>88.764428571428567</v>
      </c>
    </row>
    <row r="210" spans="1:9">
      <c r="A210" s="16" t="s">
        <v>62</v>
      </c>
      <c r="B210" s="17" t="s">
        <v>63</v>
      </c>
      <c r="C210" s="18">
        <v>7000</v>
      </c>
      <c r="D210" s="18">
        <v>6213.51</v>
      </c>
      <c r="E210" s="105">
        <v>786.49</v>
      </c>
      <c r="F210" s="106"/>
      <c r="G210" s="106"/>
      <c r="H210" s="106"/>
      <c r="I210" s="18">
        <v>88.764428571428567</v>
      </c>
    </row>
    <row r="211" spans="1:9">
      <c r="A211" s="19" t="s">
        <v>74</v>
      </c>
      <c r="B211" s="20" t="s">
        <v>75</v>
      </c>
      <c r="C211" s="21">
        <v>7000</v>
      </c>
      <c r="D211" s="21">
        <v>6213.51</v>
      </c>
      <c r="E211" s="107">
        <v>786.49</v>
      </c>
      <c r="F211" s="106"/>
      <c r="G211" s="106"/>
      <c r="H211" s="106"/>
      <c r="I211" s="21">
        <v>88.764428571428567</v>
      </c>
    </row>
    <row r="212" spans="1:9">
      <c r="A212" s="22" t="s">
        <v>74</v>
      </c>
      <c r="B212" s="23" t="s">
        <v>75</v>
      </c>
      <c r="C212" s="24">
        <v>7000</v>
      </c>
      <c r="D212" s="24">
        <v>6213.51</v>
      </c>
      <c r="E212" s="108">
        <v>786.49</v>
      </c>
      <c r="F212" s="106"/>
      <c r="G212" s="106"/>
      <c r="H212" s="106"/>
      <c r="I212" s="24">
        <v>88.764428571428567</v>
      </c>
    </row>
    <row r="213" spans="1:9">
      <c r="A213" s="13" t="s">
        <v>183</v>
      </c>
      <c r="B213" s="14" t="s">
        <v>184</v>
      </c>
      <c r="C213" s="15">
        <v>10000</v>
      </c>
      <c r="D213" s="15">
        <v>9967.5</v>
      </c>
      <c r="E213" s="110">
        <v>32.5</v>
      </c>
      <c r="F213" s="106"/>
      <c r="G213" s="106"/>
      <c r="H213" s="106"/>
      <c r="I213" s="15">
        <v>99.674999999999997</v>
      </c>
    </row>
    <row r="214" spans="1:9">
      <c r="A214" s="16" t="s">
        <v>62</v>
      </c>
      <c r="B214" s="17" t="s">
        <v>63</v>
      </c>
      <c r="C214" s="18">
        <v>10000</v>
      </c>
      <c r="D214" s="18">
        <v>9967.5</v>
      </c>
      <c r="E214" s="105">
        <v>32.5</v>
      </c>
      <c r="F214" s="106"/>
      <c r="G214" s="106"/>
      <c r="H214" s="106"/>
      <c r="I214" s="18">
        <v>99.674999999999997</v>
      </c>
    </row>
    <row r="215" spans="1:9">
      <c r="A215" s="19" t="s">
        <v>74</v>
      </c>
      <c r="B215" s="20" t="s">
        <v>75</v>
      </c>
      <c r="C215" s="21">
        <v>10000</v>
      </c>
      <c r="D215" s="21">
        <v>9967.5</v>
      </c>
      <c r="E215" s="107">
        <v>32.5</v>
      </c>
      <c r="F215" s="106"/>
      <c r="G215" s="106"/>
      <c r="H215" s="106"/>
      <c r="I215" s="21">
        <v>99.674999999999997</v>
      </c>
    </row>
    <row r="216" spans="1:9">
      <c r="A216" s="22" t="s">
        <v>74</v>
      </c>
      <c r="B216" s="23" t="s">
        <v>75</v>
      </c>
      <c r="C216" s="24">
        <v>10000</v>
      </c>
      <c r="D216" s="24">
        <v>9967.5</v>
      </c>
      <c r="E216" s="108">
        <v>32.5</v>
      </c>
      <c r="F216" s="106"/>
      <c r="G216" s="106"/>
      <c r="H216" s="106"/>
      <c r="I216" s="24">
        <v>99.674999999999997</v>
      </c>
    </row>
    <row r="217" spans="1:9">
      <c r="A217" s="13" t="s">
        <v>185</v>
      </c>
      <c r="B217" s="14" t="s">
        <v>186</v>
      </c>
      <c r="C217" s="15">
        <v>2300</v>
      </c>
      <c r="D217" s="15">
        <v>1228.75</v>
      </c>
      <c r="E217" s="110">
        <v>1071.25</v>
      </c>
      <c r="F217" s="106"/>
      <c r="G217" s="106"/>
      <c r="H217" s="106"/>
      <c r="I217" s="15">
        <v>53.423913043478258</v>
      </c>
    </row>
    <row r="218" spans="1:9">
      <c r="A218" s="16" t="s">
        <v>62</v>
      </c>
      <c r="B218" s="17" t="s">
        <v>63</v>
      </c>
      <c r="C218" s="18">
        <v>2300</v>
      </c>
      <c r="D218" s="18">
        <v>1228.75</v>
      </c>
      <c r="E218" s="105">
        <v>1071.25</v>
      </c>
      <c r="F218" s="106"/>
      <c r="G218" s="106"/>
      <c r="H218" s="106"/>
      <c r="I218" s="18">
        <v>53.423913043478258</v>
      </c>
    </row>
    <row r="219" spans="1:9">
      <c r="A219" s="19" t="s">
        <v>74</v>
      </c>
      <c r="B219" s="20" t="s">
        <v>75</v>
      </c>
      <c r="C219" s="21">
        <v>2300</v>
      </c>
      <c r="D219" s="21">
        <v>1228.75</v>
      </c>
      <c r="E219" s="107">
        <v>1071.25</v>
      </c>
      <c r="F219" s="106"/>
      <c r="G219" s="106"/>
      <c r="H219" s="106"/>
      <c r="I219" s="21">
        <v>53.423913043478258</v>
      </c>
    </row>
    <row r="220" spans="1:9">
      <c r="A220" s="22" t="s">
        <v>74</v>
      </c>
      <c r="B220" s="23" t="s">
        <v>75</v>
      </c>
      <c r="C220" s="24">
        <v>2300</v>
      </c>
      <c r="D220" s="24">
        <v>1228.75</v>
      </c>
      <c r="E220" s="108">
        <v>1071.25</v>
      </c>
      <c r="F220" s="106"/>
      <c r="G220" s="106"/>
      <c r="H220" s="106"/>
      <c r="I220" s="24">
        <v>53.423913043478258</v>
      </c>
    </row>
    <row r="221" spans="1:9" ht="24">
      <c r="A221" s="13" t="s">
        <v>187</v>
      </c>
      <c r="B221" s="14" t="s">
        <v>188</v>
      </c>
      <c r="C221" s="15">
        <v>36000</v>
      </c>
      <c r="D221" s="15">
        <v>34453.379999999997</v>
      </c>
      <c r="E221" s="110">
        <v>1546.62</v>
      </c>
      <c r="F221" s="106"/>
      <c r="G221" s="106"/>
      <c r="H221" s="106"/>
      <c r="I221" s="15">
        <v>95.703833333333336</v>
      </c>
    </row>
    <row r="222" spans="1:9">
      <c r="A222" s="16" t="s">
        <v>127</v>
      </c>
      <c r="B222" s="17" t="s">
        <v>128</v>
      </c>
      <c r="C222" s="18">
        <v>36000</v>
      </c>
      <c r="D222" s="18">
        <v>34453.379999999997</v>
      </c>
      <c r="E222" s="105">
        <v>1546.62</v>
      </c>
      <c r="F222" s="106"/>
      <c r="G222" s="106"/>
      <c r="H222" s="106"/>
      <c r="I222" s="18">
        <v>95.703833333333336</v>
      </c>
    </row>
    <row r="223" spans="1:9">
      <c r="A223" s="19" t="s">
        <v>133</v>
      </c>
      <c r="B223" s="20" t="s">
        <v>134</v>
      </c>
      <c r="C223" s="21">
        <v>36000</v>
      </c>
      <c r="D223" s="21">
        <v>34453.379999999997</v>
      </c>
      <c r="E223" s="107">
        <v>1546.62</v>
      </c>
      <c r="F223" s="106"/>
      <c r="G223" s="106"/>
      <c r="H223" s="106"/>
      <c r="I223" s="21">
        <v>95.703833333333336</v>
      </c>
    </row>
    <row r="224" spans="1:9">
      <c r="A224" s="22" t="s">
        <v>133</v>
      </c>
      <c r="B224" s="23" t="s">
        <v>134</v>
      </c>
      <c r="C224" s="24">
        <v>36000</v>
      </c>
      <c r="D224" s="24">
        <v>34453.379999999997</v>
      </c>
      <c r="E224" s="108">
        <v>1546.62</v>
      </c>
      <c r="F224" s="106"/>
      <c r="G224" s="106"/>
      <c r="H224" s="106"/>
      <c r="I224" s="24">
        <v>95.703833333333336</v>
      </c>
    </row>
    <row r="225" spans="1:9">
      <c r="A225" s="10" t="s">
        <v>189</v>
      </c>
      <c r="B225" s="11" t="s">
        <v>190</v>
      </c>
      <c r="C225" s="12">
        <v>83328</v>
      </c>
      <c r="D225" s="12">
        <v>73502.240000000005</v>
      </c>
      <c r="E225" s="109">
        <v>9825.76</v>
      </c>
      <c r="F225" s="106"/>
      <c r="G225" s="106"/>
      <c r="H225" s="106"/>
      <c r="I225" s="12">
        <v>88.208333333333329</v>
      </c>
    </row>
    <row r="226" spans="1:9">
      <c r="A226" s="13" t="s">
        <v>191</v>
      </c>
      <c r="B226" s="14" t="s">
        <v>192</v>
      </c>
      <c r="C226" s="15">
        <v>82000</v>
      </c>
      <c r="D226" s="15">
        <v>72838.240000000005</v>
      </c>
      <c r="E226" s="110">
        <v>9161.76</v>
      </c>
      <c r="F226" s="106"/>
      <c r="G226" s="106"/>
      <c r="H226" s="106"/>
      <c r="I226" s="15">
        <v>88.82712195121951</v>
      </c>
    </row>
    <row r="227" spans="1:9">
      <c r="A227" s="16" t="s">
        <v>19</v>
      </c>
      <c r="B227" s="17" t="s">
        <v>20</v>
      </c>
      <c r="C227" s="18">
        <v>82000</v>
      </c>
      <c r="D227" s="18">
        <v>72838.240000000005</v>
      </c>
      <c r="E227" s="105">
        <v>9161.76</v>
      </c>
      <c r="F227" s="106"/>
      <c r="G227" s="106"/>
      <c r="H227" s="106"/>
      <c r="I227" s="18">
        <v>88.82712195121951</v>
      </c>
    </row>
    <row r="228" spans="1:9">
      <c r="A228" s="19" t="s">
        <v>26</v>
      </c>
      <c r="B228" s="20" t="s">
        <v>27</v>
      </c>
      <c r="C228" s="21">
        <v>82000</v>
      </c>
      <c r="D228" s="21">
        <v>72838.240000000005</v>
      </c>
      <c r="E228" s="107">
        <v>9161.76</v>
      </c>
      <c r="F228" s="106"/>
      <c r="G228" s="106"/>
      <c r="H228" s="106"/>
      <c r="I228" s="21">
        <v>88.82712195121951</v>
      </c>
    </row>
    <row r="229" spans="1:9">
      <c r="A229" s="22" t="s">
        <v>26</v>
      </c>
      <c r="B229" s="23" t="s">
        <v>27</v>
      </c>
      <c r="C229" s="24">
        <v>82000</v>
      </c>
      <c r="D229" s="24">
        <v>72838.240000000005</v>
      </c>
      <c r="E229" s="108">
        <v>9161.76</v>
      </c>
      <c r="F229" s="106"/>
      <c r="G229" s="106"/>
      <c r="H229" s="106"/>
      <c r="I229" s="24">
        <v>88.82712195121951</v>
      </c>
    </row>
    <row r="230" spans="1:9">
      <c r="A230" s="13" t="s">
        <v>193</v>
      </c>
      <c r="B230" s="14" t="s">
        <v>194</v>
      </c>
      <c r="C230" s="15">
        <v>664</v>
      </c>
      <c r="D230" s="15">
        <v>0</v>
      </c>
      <c r="E230" s="110">
        <v>664</v>
      </c>
      <c r="F230" s="106"/>
      <c r="G230" s="106"/>
      <c r="H230" s="106"/>
      <c r="I230" s="15">
        <v>0</v>
      </c>
    </row>
    <row r="231" spans="1:9">
      <c r="A231" s="16" t="s">
        <v>19</v>
      </c>
      <c r="B231" s="17" t="s">
        <v>20</v>
      </c>
      <c r="C231" s="18">
        <v>664</v>
      </c>
      <c r="D231" s="18">
        <v>0</v>
      </c>
      <c r="E231" s="105">
        <v>664</v>
      </c>
      <c r="F231" s="106"/>
      <c r="G231" s="106"/>
      <c r="H231" s="106"/>
      <c r="I231" s="18">
        <v>0</v>
      </c>
    </row>
    <row r="232" spans="1:9">
      <c r="A232" s="19" t="s">
        <v>26</v>
      </c>
      <c r="B232" s="20" t="s">
        <v>27</v>
      </c>
      <c r="C232" s="21">
        <v>664</v>
      </c>
      <c r="D232" s="21">
        <v>0</v>
      </c>
      <c r="E232" s="107">
        <v>664</v>
      </c>
      <c r="F232" s="106"/>
      <c r="G232" s="106"/>
      <c r="H232" s="106"/>
      <c r="I232" s="21">
        <v>0</v>
      </c>
    </row>
    <row r="233" spans="1:9">
      <c r="A233" s="22" t="s">
        <v>26</v>
      </c>
      <c r="B233" s="23" t="s">
        <v>27</v>
      </c>
      <c r="C233" s="24">
        <v>664</v>
      </c>
      <c r="D233" s="24">
        <v>0</v>
      </c>
      <c r="E233" s="108">
        <v>664</v>
      </c>
      <c r="F233" s="106"/>
      <c r="G233" s="106"/>
      <c r="H233" s="106"/>
      <c r="I233" s="24">
        <v>0</v>
      </c>
    </row>
    <row r="234" spans="1:9">
      <c r="A234" s="13" t="s">
        <v>195</v>
      </c>
      <c r="B234" s="14" t="s">
        <v>196</v>
      </c>
      <c r="C234" s="15">
        <v>664</v>
      </c>
      <c r="D234" s="15">
        <v>664</v>
      </c>
      <c r="E234" s="110">
        <v>0</v>
      </c>
      <c r="F234" s="106"/>
      <c r="G234" s="106"/>
      <c r="H234" s="106"/>
      <c r="I234" s="15">
        <v>100</v>
      </c>
    </row>
    <row r="235" spans="1:9">
      <c r="A235" s="16" t="s">
        <v>19</v>
      </c>
      <c r="B235" s="17" t="s">
        <v>20</v>
      </c>
      <c r="C235" s="18">
        <v>664</v>
      </c>
      <c r="D235" s="18">
        <v>664</v>
      </c>
      <c r="E235" s="105">
        <v>0</v>
      </c>
      <c r="F235" s="106"/>
      <c r="G235" s="106"/>
      <c r="H235" s="106"/>
      <c r="I235" s="18">
        <v>100</v>
      </c>
    </row>
    <row r="236" spans="1:9">
      <c r="A236" s="19" t="s">
        <v>26</v>
      </c>
      <c r="B236" s="20" t="s">
        <v>27</v>
      </c>
      <c r="C236" s="21">
        <v>664</v>
      </c>
      <c r="D236" s="21">
        <v>664</v>
      </c>
      <c r="E236" s="107">
        <v>0</v>
      </c>
      <c r="F236" s="106"/>
      <c r="G236" s="106"/>
      <c r="H236" s="106"/>
      <c r="I236" s="21">
        <v>100</v>
      </c>
    </row>
    <row r="237" spans="1:9">
      <c r="A237" s="22" t="s">
        <v>26</v>
      </c>
      <c r="B237" s="23" t="s">
        <v>27</v>
      </c>
      <c r="C237" s="24">
        <v>664</v>
      </c>
      <c r="D237" s="24">
        <v>664</v>
      </c>
      <c r="E237" s="108">
        <v>0</v>
      </c>
      <c r="F237" s="106"/>
      <c r="G237" s="106"/>
      <c r="H237" s="106"/>
      <c r="I237" s="24">
        <v>100</v>
      </c>
    </row>
    <row r="238" spans="1:9">
      <c r="A238" s="10" t="s">
        <v>197</v>
      </c>
      <c r="B238" s="11" t="s">
        <v>198</v>
      </c>
      <c r="C238" s="12">
        <v>5000</v>
      </c>
      <c r="D238" s="12">
        <v>4487.5</v>
      </c>
      <c r="E238" s="109">
        <v>512.5</v>
      </c>
      <c r="F238" s="106"/>
      <c r="G238" s="106"/>
      <c r="H238" s="106"/>
      <c r="I238" s="12">
        <v>89.75</v>
      </c>
    </row>
    <row r="239" spans="1:9">
      <c r="A239" s="13" t="s">
        <v>199</v>
      </c>
      <c r="B239" s="14" t="s">
        <v>200</v>
      </c>
      <c r="C239" s="15">
        <v>5000</v>
      </c>
      <c r="D239" s="15">
        <v>4487.5</v>
      </c>
      <c r="E239" s="110">
        <v>512.5</v>
      </c>
      <c r="F239" s="106"/>
      <c r="G239" s="106"/>
      <c r="H239" s="106"/>
      <c r="I239" s="15">
        <v>89.75</v>
      </c>
    </row>
    <row r="240" spans="1:9">
      <c r="A240" s="16" t="s">
        <v>19</v>
      </c>
      <c r="B240" s="17" t="s">
        <v>20</v>
      </c>
      <c r="C240" s="18">
        <v>5000</v>
      </c>
      <c r="D240" s="18">
        <v>4487.5</v>
      </c>
      <c r="E240" s="105">
        <v>512.5</v>
      </c>
      <c r="F240" s="106"/>
      <c r="G240" s="106"/>
      <c r="H240" s="106"/>
      <c r="I240" s="18">
        <v>89.75</v>
      </c>
    </row>
    <row r="241" spans="1:9">
      <c r="A241" s="19" t="s">
        <v>201</v>
      </c>
      <c r="B241" s="20" t="s">
        <v>202</v>
      </c>
      <c r="C241" s="21">
        <v>5000</v>
      </c>
      <c r="D241" s="21">
        <v>4487.5</v>
      </c>
      <c r="E241" s="107">
        <v>512.5</v>
      </c>
      <c r="F241" s="106"/>
      <c r="G241" s="106"/>
      <c r="H241" s="106"/>
      <c r="I241" s="21">
        <v>89.75</v>
      </c>
    </row>
    <row r="242" spans="1:9">
      <c r="A242" s="22" t="s">
        <v>201</v>
      </c>
      <c r="B242" s="23" t="s">
        <v>202</v>
      </c>
      <c r="C242" s="24">
        <v>5000</v>
      </c>
      <c r="D242" s="24">
        <v>4487.5</v>
      </c>
      <c r="E242" s="108">
        <v>512.5</v>
      </c>
      <c r="F242" s="106"/>
      <c r="G242" s="106"/>
      <c r="H242" s="106"/>
      <c r="I242" s="24">
        <v>89.75</v>
      </c>
    </row>
    <row r="243" spans="1:9">
      <c r="A243" s="10" t="s">
        <v>203</v>
      </c>
      <c r="B243" s="11" t="s">
        <v>204</v>
      </c>
      <c r="C243" s="12">
        <v>79600</v>
      </c>
      <c r="D243" s="12">
        <v>68840.56</v>
      </c>
      <c r="E243" s="109">
        <v>10759.44</v>
      </c>
      <c r="F243" s="106"/>
      <c r="G243" s="106"/>
      <c r="H243" s="106"/>
      <c r="I243" s="12">
        <v>86.48311557788945</v>
      </c>
    </row>
    <row r="244" spans="1:9">
      <c r="A244" s="13" t="s">
        <v>205</v>
      </c>
      <c r="B244" s="14" t="s">
        <v>206</v>
      </c>
      <c r="C244" s="15">
        <v>22800</v>
      </c>
      <c r="D244" s="15">
        <v>22785.34</v>
      </c>
      <c r="E244" s="110">
        <v>14.66</v>
      </c>
      <c r="F244" s="106"/>
      <c r="G244" s="106"/>
      <c r="H244" s="106"/>
      <c r="I244" s="15">
        <v>99.93570175438596</v>
      </c>
    </row>
    <row r="245" spans="1:9">
      <c r="A245" s="16" t="s">
        <v>19</v>
      </c>
      <c r="B245" s="17" t="s">
        <v>20</v>
      </c>
      <c r="C245" s="18">
        <v>22800</v>
      </c>
      <c r="D245" s="18">
        <v>22785.34</v>
      </c>
      <c r="E245" s="105">
        <v>14.66</v>
      </c>
      <c r="F245" s="106"/>
      <c r="G245" s="106"/>
      <c r="H245" s="106"/>
      <c r="I245" s="18">
        <v>99.93570175438596</v>
      </c>
    </row>
    <row r="246" spans="1:9">
      <c r="A246" s="19" t="s">
        <v>26</v>
      </c>
      <c r="B246" s="20" t="s">
        <v>27</v>
      </c>
      <c r="C246" s="21">
        <v>22800</v>
      </c>
      <c r="D246" s="21">
        <v>22785.34</v>
      </c>
      <c r="E246" s="107">
        <v>14.66</v>
      </c>
      <c r="F246" s="106"/>
      <c r="G246" s="106"/>
      <c r="H246" s="106"/>
      <c r="I246" s="21">
        <v>99.93570175438596</v>
      </c>
    </row>
    <row r="247" spans="1:9">
      <c r="A247" s="22" t="s">
        <v>26</v>
      </c>
      <c r="B247" s="23" t="s">
        <v>27</v>
      </c>
      <c r="C247" s="24">
        <v>22800</v>
      </c>
      <c r="D247" s="24">
        <v>22785.34</v>
      </c>
      <c r="E247" s="108">
        <v>14.66</v>
      </c>
      <c r="F247" s="106"/>
      <c r="G247" s="106"/>
      <c r="H247" s="106"/>
      <c r="I247" s="24">
        <v>99.93570175438596</v>
      </c>
    </row>
    <row r="248" spans="1:9">
      <c r="A248" s="13" t="s">
        <v>207</v>
      </c>
      <c r="B248" s="14" t="s">
        <v>208</v>
      </c>
      <c r="C248" s="15">
        <v>21100</v>
      </c>
      <c r="D248" s="15">
        <v>20041.28</v>
      </c>
      <c r="E248" s="110">
        <v>1058.72</v>
      </c>
      <c r="F248" s="106"/>
      <c r="G248" s="106"/>
      <c r="H248" s="106"/>
      <c r="I248" s="15">
        <v>94.982369668246449</v>
      </c>
    </row>
    <row r="249" spans="1:9">
      <c r="A249" s="16" t="s">
        <v>19</v>
      </c>
      <c r="B249" s="17" t="s">
        <v>20</v>
      </c>
      <c r="C249" s="18">
        <v>21100</v>
      </c>
      <c r="D249" s="18">
        <v>20041.28</v>
      </c>
      <c r="E249" s="105">
        <v>1058.72</v>
      </c>
      <c r="F249" s="106"/>
      <c r="G249" s="106"/>
      <c r="H249" s="106"/>
      <c r="I249" s="18">
        <v>94.982369668246449</v>
      </c>
    </row>
    <row r="250" spans="1:9">
      <c r="A250" s="19" t="s">
        <v>26</v>
      </c>
      <c r="B250" s="20" t="s">
        <v>27</v>
      </c>
      <c r="C250" s="21">
        <v>21100</v>
      </c>
      <c r="D250" s="21">
        <v>20041.28</v>
      </c>
      <c r="E250" s="107">
        <v>1058.72</v>
      </c>
      <c r="F250" s="106"/>
      <c r="G250" s="106"/>
      <c r="H250" s="106"/>
      <c r="I250" s="21">
        <v>94.982369668246449</v>
      </c>
    </row>
    <row r="251" spans="1:9">
      <c r="A251" s="22" t="s">
        <v>26</v>
      </c>
      <c r="B251" s="23" t="s">
        <v>27</v>
      </c>
      <c r="C251" s="24">
        <v>21100</v>
      </c>
      <c r="D251" s="24">
        <v>20041.28</v>
      </c>
      <c r="E251" s="108">
        <v>1058.72</v>
      </c>
      <c r="F251" s="106"/>
      <c r="G251" s="106"/>
      <c r="H251" s="106"/>
      <c r="I251" s="24">
        <v>94.982369668246449</v>
      </c>
    </row>
    <row r="252" spans="1:9" ht="24">
      <c r="A252" s="13" t="s">
        <v>209</v>
      </c>
      <c r="B252" s="14" t="s">
        <v>210</v>
      </c>
      <c r="C252" s="15">
        <v>5300</v>
      </c>
      <c r="D252" s="15">
        <v>5272.5</v>
      </c>
      <c r="E252" s="110">
        <v>27.5</v>
      </c>
      <c r="F252" s="106"/>
      <c r="G252" s="106"/>
      <c r="H252" s="106"/>
      <c r="I252" s="15">
        <v>99.481132075471692</v>
      </c>
    </row>
    <row r="253" spans="1:9">
      <c r="A253" s="16" t="s">
        <v>62</v>
      </c>
      <c r="B253" s="17" t="s">
        <v>63</v>
      </c>
      <c r="C253" s="18">
        <v>5300</v>
      </c>
      <c r="D253" s="18">
        <v>5272.5</v>
      </c>
      <c r="E253" s="105">
        <v>27.5</v>
      </c>
      <c r="F253" s="106"/>
      <c r="G253" s="106"/>
      <c r="H253" s="106"/>
      <c r="I253" s="18">
        <v>99.481132075471692</v>
      </c>
    </row>
    <row r="254" spans="1:9">
      <c r="A254" s="19" t="s">
        <v>26</v>
      </c>
      <c r="B254" s="20" t="s">
        <v>27</v>
      </c>
      <c r="C254" s="21">
        <v>5300</v>
      </c>
      <c r="D254" s="21">
        <v>5272.5</v>
      </c>
      <c r="E254" s="107">
        <v>27.5</v>
      </c>
      <c r="F254" s="106"/>
      <c r="G254" s="106"/>
      <c r="H254" s="106"/>
      <c r="I254" s="21">
        <v>99.481132075471692</v>
      </c>
    </row>
    <row r="255" spans="1:9">
      <c r="A255" s="22" t="s">
        <v>26</v>
      </c>
      <c r="B255" s="23" t="s">
        <v>27</v>
      </c>
      <c r="C255" s="24">
        <v>5300</v>
      </c>
      <c r="D255" s="24">
        <v>5272.5</v>
      </c>
      <c r="E255" s="108">
        <v>27.5</v>
      </c>
      <c r="F255" s="106"/>
      <c r="G255" s="106"/>
      <c r="H255" s="106"/>
      <c r="I255" s="24">
        <v>99.481132075471692</v>
      </c>
    </row>
    <row r="256" spans="1:9">
      <c r="A256" s="13" t="s">
        <v>211</v>
      </c>
      <c r="B256" s="14" t="s">
        <v>212</v>
      </c>
      <c r="C256" s="15">
        <v>900</v>
      </c>
      <c r="D256" s="15">
        <v>898</v>
      </c>
      <c r="E256" s="110">
        <v>2</v>
      </c>
      <c r="F256" s="106"/>
      <c r="G256" s="106"/>
      <c r="H256" s="106"/>
      <c r="I256" s="15">
        <v>99.777777777777771</v>
      </c>
    </row>
    <row r="257" spans="1:9">
      <c r="A257" s="16" t="s">
        <v>19</v>
      </c>
      <c r="B257" s="17" t="s">
        <v>20</v>
      </c>
      <c r="C257" s="18">
        <v>900</v>
      </c>
      <c r="D257" s="18">
        <v>898</v>
      </c>
      <c r="E257" s="105">
        <v>2</v>
      </c>
      <c r="F257" s="106"/>
      <c r="G257" s="106"/>
      <c r="H257" s="106"/>
      <c r="I257" s="18">
        <v>99.777777777777771</v>
      </c>
    </row>
    <row r="258" spans="1:9">
      <c r="A258" s="19" t="s">
        <v>26</v>
      </c>
      <c r="B258" s="20" t="s">
        <v>27</v>
      </c>
      <c r="C258" s="21">
        <v>900</v>
      </c>
      <c r="D258" s="21">
        <v>898</v>
      </c>
      <c r="E258" s="107">
        <v>2</v>
      </c>
      <c r="F258" s="106"/>
      <c r="G258" s="106"/>
      <c r="H258" s="106"/>
      <c r="I258" s="21">
        <v>99.777777777777771</v>
      </c>
    </row>
    <row r="259" spans="1:9">
      <c r="A259" s="22" t="s">
        <v>26</v>
      </c>
      <c r="B259" s="23" t="s">
        <v>27</v>
      </c>
      <c r="C259" s="24">
        <v>900</v>
      </c>
      <c r="D259" s="24">
        <v>898</v>
      </c>
      <c r="E259" s="108">
        <v>2</v>
      </c>
      <c r="F259" s="106"/>
      <c r="G259" s="106"/>
      <c r="H259" s="106"/>
      <c r="I259" s="24">
        <v>99.777777777777771</v>
      </c>
    </row>
    <row r="260" spans="1:9">
      <c r="A260" s="13" t="s">
        <v>213</v>
      </c>
      <c r="B260" s="14" t="s">
        <v>214</v>
      </c>
      <c r="C260" s="15">
        <v>26000</v>
      </c>
      <c r="D260" s="15">
        <v>19049.05</v>
      </c>
      <c r="E260" s="110">
        <v>6950.95</v>
      </c>
      <c r="F260" s="106"/>
      <c r="G260" s="106"/>
      <c r="H260" s="106"/>
      <c r="I260" s="15">
        <v>73.265576923076921</v>
      </c>
    </row>
    <row r="261" spans="1:9">
      <c r="A261" s="16" t="s">
        <v>62</v>
      </c>
      <c r="B261" s="17" t="s">
        <v>63</v>
      </c>
      <c r="C261" s="18">
        <v>26000</v>
      </c>
      <c r="D261" s="18">
        <v>19049.05</v>
      </c>
      <c r="E261" s="105">
        <v>6950.95</v>
      </c>
      <c r="F261" s="106"/>
      <c r="G261" s="106"/>
      <c r="H261" s="106"/>
      <c r="I261" s="18">
        <v>73.265576923076921</v>
      </c>
    </row>
    <row r="262" spans="1:9">
      <c r="A262" s="19" t="s">
        <v>215</v>
      </c>
      <c r="B262" s="20" t="s">
        <v>216</v>
      </c>
      <c r="C262" s="21">
        <v>26000</v>
      </c>
      <c r="D262" s="21">
        <v>19049.05</v>
      </c>
      <c r="E262" s="107">
        <v>6950.95</v>
      </c>
      <c r="F262" s="106"/>
      <c r="G262" s="106"/>
      <c r="H262" s="106"/>
      <c r="I262" s="21">
        <v>73.265576923076921</v>
      </c>
    </row>
    <row r="263" spans="1:9">
      <c r="A263" s="22" t="s">
        <v>215</v>
      </c>
      <c r="B263" s="23" t="s">
        <v>216</v>
      </c>
      <c r="C263" s="24">
        <v>26000</v>
      </c>
      <c r="D263" s="24">
        <v>19049.05</v>
      </c>
      <c r="E263" s="108">
        <v>6950.95</v>
      </c>
      <c r="F263" s="106"/>
      <c r="G263" s="106"/>
      <c r="H263" s="106"/>
      <c r="I263" s="24">
        <v>73.265576923076921</v>
      </c>
    </row>
    <row r="264" spans="1:9">
      <c r="A264" s="13" t="s">
        <v>217</v>
      </c>
      <c r="B264" s="14" t="s">
        <v>218</v>
      </c>
      <c r="C264" s="15">
        <v>3500</v>
      </c>
      <c r="D264" s="15">
        <v>794.39</v>
      </c>
      <c r="E264" s="110">
        <v>2705.61</v>
      </c>
      <c r="F264" s="106"/>
      <c r="G264" s="106"/>
      <c r="H264" s="106"/>
      <c r="I264" s="15">
        <v>22.696857142857144</v>
      </c>
    </row>
    <row r="265" spans="1:9">
      <c r="A265" s="16" t="s">
        <v>62</v>
      </c>
      <c r="B265" s="17" t="s">
        <v>63</v>
      </c>
      <c r="C265" s="18">
        <v>3500</v>
      </c>
      <c r="D265" s="18">
        <v>794.39</v>
      </c>
      <c r="E265" s="105">
        <v>2705.61</v>
      </c>
      <c r="F265" s="106"/>
      <c r="G265" s="106"/>
      <c r="H265" s="106"/>
      <c r="I265" s="18">
        <v>22.696857142857144</v>
      </c>
    </row>
    <row r="266" spans="1:9">
      <c r="A266" s="19" t="s">
        <v>215</v>
      </c>
      <c r="B266" s="20" t="s">
        <v>216</v>
      </c>
      <c r="C266" s="21">
        <v>3500</v>
      </c>
      <c r="D266" s="21">
        <v>794.39</v>
      </c>
      <c r="E266" s="107">
        <v>2705.61</v>
      </c>
      <c r="F266" s="106"/>
      <c r="G266" s="106"/>
      <c r="H266" s="106"/>
      <c r="I266" s="21">
        <v>22.696857142857144</v>
      </c>
    </row>
    <row r="267" spans="1:9">
      <c r="A267" s="22" t="s">
        <v>215</v>
      </c>
      <c r="B267" s="23" t="s">
        <v>216</v>
      </c>
      <c r="C267" s="24">
        <v>3500</v>
      </c>
      <c r="D267" s="24">
        <v>794.39</v>
      </c>
      <c r="E267" s="108">
        <v>2705.61</v>
      </c>
      <c r="F267" s="106"/>
      <c r="G267" s="106"/>
      <c r="H267" s="106"/>
      <c r="I267" s="24">
        <v>22.696857142857144</v>
      </c>
    </row>
    <row r="268" spans="1:9">
      <c r="A268" s="10" t="s">
        <v>219</v>
      </c>
      <c r="B268" s="11" t="s">
        <v>220</v>
      </c>
      <c r="C268" s="12">
        <v>31000</v>
      </c>
      <c r="D268" s="12">
        <v>23523.5</v>
      </c>
      <c r="E268" s="109">
        <v>7476.5</v>
      </c>
      <c r="F268" s="106"/>
      <c r="G268" s="106"/>
      <c r="H268" s="106"/>
      <c r="I268" s="12">
        <v>75.882258064516122</v>
      </c>
    </row>
    <row r="269" spans="1:9">
      <c r="A269" s="13" t="s">
        <v>221</v>
      </c>
      <c r="B269" s="14" t="s">
        <v>222</v>
      </c>
      <c r="C269" s="15">
        <v>15000</v>
      </c>
      <c r="D269" s="15">
        <v>11420</v>
      </c>
      <c r="E269" s="110">
        <v>3580</v>
      </c>
      <c r="F269" s="106"/>
      <c r="G269" s="106"/>
      <c r="H269" s="106"/>
      <c r="I269" s="15">
        <v>76.13333333333334</v>
      </c>
    </row>
    <row r="270" spans="1:9">
      <c r="A270" s="16" t="s">
        <v>19</v>
      </c>
      <c r="B270" s="17" t="s">
        <v>20</v>
      </c>
      <c r="C270" s="18">
        <v>15000</v>
      </c>
      <c r="D270" s="18">
        <v>11420</v>
      </c>
      <c r="E270" s="105">
        <v>3580</v>
      </c>
      <c r="F270" s="106"/>
      <c r="G270" s="106"/>
      <c r="H270" s="106"/>
      <c r="I270" s="18">
        <v>76.13333333333334</v>
      </c>
    </row>
    <row r="271" spans="1:9">
      <c r="A271" s="19" t="s">
        <v>215</v>
      </c>
      <c r="B271" s="20" t="s">
        <v>216</v>
      </c>
      <c r="C271" s="21">
        <v>15000</v>
      </c>
      <c r="D271" s="21">
        <v>11420</v>
      </c>
      <c r="E271" s="107">
        <v>3580</v>
      </c>
      <c r="F271" s="106"/>
      <c r="G271" s="106"/>
      <c r="H271" s="106"/>
      <c r="I271" s="21">
        <v>76.13333333333334</v>
      </c>
    </row>
    <row r="272" spans="1:9">
      <c r="A272" s="22" t="s">
        <v>215</v>
      </c>
      <c r="B272" s="23" t="s">
        <v>216</v>
      </c>
      <c r="C272" s="24">
        <v>15000</v>
      </c>
      <c r="D272" s="24">
        <v>11420</v>
      </c>
      <c r="E272" s="108">
        <v>3580</v>
      </c>
      <c r="F272" s="106"/>
      <c r="G272" s="106"/>
      <c r="H272" s="106"/>
      <c r="I272" s="24">
        <v>76.13333333333334</v>
      </c>
    </row>
    <row r="273" spans="1:9">
      <c r="A273" s="13" t="s">
        <v>223</v>
      </c>
      <c r="B273" s="14" t="s">
        <v>224</v>
      </c>
      <c r="C273" s="15">
        <v>6000</v>
      </c>
      <c r="D273" s="15">
        <v>4778.1000000000004</v>
      </c>
      <c r="E273" s="110">
        <v>1221.9000000000001</v>
      </c>
      <c r="F273" s="106"/>
      <c r="G273" s="106"/>
      <c r="H273" s="106"/>
      <c r="I273" s="15">
        <v>79.635000000000005</v>
      </c>
    </row>
    <row r="274" spans="1:9">
      <c r="A274" s="16" t="s">
        <v>19</v>
      </c>
      <c r="B274" s="17" t="s">
        <v>20</v>
      </c>
      <c r="C274" s="18">
        <v>6000</v>
      </c>
      <c r="D274" s="18">
        <v>4778.1000000000004</v>
      </c>
      <c r="E274" s="105">
        <v>1221.9000000000001</v>
      </c>
      <c r="F274" s="106"/>
      <c r="G274" s="106"/>
      <c r="H274" s="106"/>
      <c r="I274" s="18">
        <v>79.635000000000005</v>
      </c>
    </row>
    <row r="275" spans="1:9">
      <c r="A275" s="19" t="s">
        <v>215</v>
      </c>
      <c r="B275" s="20" t="s">
        <v>216</v>
      </c>
      <c r="C275" s="21">
        <v>6000</v>
      </c>
      <c r="D275" s="21">
        <v>4778.1000000000004</v>
      </c>
      <c r="E275" s="107">
        <v>1221.9000000000001</v>
      </c>
      <c r="F275" s="106"/>
      <c r="G275" s="106"/>
      <c r="H275" s="106"/>
      <c r="I275" s="21">
        <v>79.635000000000005</v>
      </c>
    </row>
    <row r="276" spans="1:9">
      <c r="A276" s="22" t="s">
        <v>215</v>
      </c>
      <c r="B276" s="23" t="s">
        <v>216</v>
      </c>
      <c r="C276" s="24">
        <v>6000</v>
      </c>
      <c r="D276" s="24">
        <v>4778.1000000000004</v>
      </c>
      <c r="E276" s="108">
        <v>1221.9000000000001</v>
      </c>
      <c r="F276" s="106"/>
      <c r="G276" s="106"/>
      <c r="H276" s="106"/>
      <c r="I276" s="24">
        <v>79.635000000000005</v>
      </c>
    </row>
    <row r="277" spans="1:9">
      <c r="A277" s="13" t="s">
        <v>225</v>
      </c>
      <c r="B277" s="14" t="s">
        <v>226</v>
      </c>
      <c r="C277" s="15">
        <v>10000</v>
      </c>
      <c r="D277" s="15">
        <v>7325.4</v>
      </c>
      <c r="E277" s="110">
        <v>2674.6</v>
      </c>
      <c r="F277" s="106"/>
      <c r="G277" s="106"/>
      <c r="H277" s="106"/>
      <c r="I277" s="15">
        <v>73.254000000000005</v>
      </c>
    </row>
    <row r="278" spans="1:9">
      <c r="A278" s="16" t="s">
        <v>19</v>
      </c>
      <c r="B278" s="17" t="s">
        <v>20</v>
      </c>
      <c r="C278" s="18">
        <v>10000</v>
      </c>
      <c r="D278" s="18">
        <v>7325.4</v>
      </c>
      <c r="E278" s="105">
        <v>2674.6</v>
      </c>
      <c r="F278" s="106"/>
      <c r="G278" s="106"/>
      <c r="H278" s="106"/>
      <c r="I278" s="18">
        <v>73.254000000000005</v>
      </c>
    </row>
    <row r="279" spans="1:9">
      <c r="A279" s="19" t="s">
        <v>215</v>
      </c>
      <c r="B279" s="20" t="s">
        <v>216</v>
      </c>
      <c r="C279" s="21">
        <v>10000</v>
      </c>
      <c r="D279" s="21">
        <v>7325.4</v>
      </c>
      <c r="E279" s="107">
        <v>2674.6</v>
      </c>
      <c r="F279" s="106"/>
      <c r="G279" s="106"/>
      <c r="H279" s="106"/>
      <c r="I279" s="21">
        <v>73.254000000000005</v>
      </c>
    </row>
    <row r="280" spans="1:9">
      <c r="A280" s="22" t="s">
        <v>215</v>
      </c>
      <c r="B280" s="23" t="s">
        <v>216</v>
      </c>
      <c r="C280" s="24">
        <v>10000</v>
      </c>
      <c r="D280" s="24">
        <v>7325.4</v>
      </c>
      <c r="E280" s="108">
        <v>2674.6</v>
      </c>
      <c r="F280" s="106"/>
      <c r="G280" s="106"/>
      <c r="H280" s="106"/>
      <c r="I280" s="24">
        <v>73.254000000000005</v>
      </c>
    </row>
    <row r="281" spans="1:9">
      <c r="A281" s="10" t="s">
        <v>227</v>
      </c>
      <c r="B281" s="11" t="s">
        <v>228</v>
      </c>
      <c r="C281" s="12">
        <v>52000</v>
      </c>
      <c r="D281" s="12">
        <v>52000</v>
      </c>
      <c r="E281" s="109">
        <v>0</v>
      </c>
      <c r="F281" s="106"/>
      <c r="G281" s="106"/>
      <c r="H281" s="106"/>
      <c r="I281" s="12">
        <v>100</v>
      </c>
    </row>
    <row r="282" spans="1:9">
      <c r="A282" s="13" t="s">
        <v>229</v>
      </c>
      <c r="B282" s="14" t="s">
        <v>230</v>
      </c>
      <c r="C282" s="15">
        <v>41000</v>
      </c>
      <c r="D282" s="15">
        <v>41000</v>
      </c>
      <c r="E282" s="110">
        <v>0</v>
      </c>
      <c r="F282" s="106"/>
      <c r="G282" s="106"/>
      <c r="H282" s="106"/>
      <c r="I282" s="15">
        <v>100</v>
      </c>
    </row>
    <row r="283" spans="1:9">
      <c r="A283" s="16" t="s">
        <v>19</v>
      </c>
      <c r="B283" s="17" t="s">
        <v>20</v>
      </c>
      <c r="C283" s="18">
        <v>41000</v>
      </c>
      <c r="D283" s="18">
        <v>41000</v>
      </c>
      <c r="E283" s="105">
        <v>0</v>
      </c>
      <c r="F283" s="106"/>
      <c r="G283" s="106"/>
      <c r="H283" s="106"/>
      <c r="I283" s="18">
        <v>100</v>
      </c>
    </row>
    <row r="284" spans="1:9">
      <c r="A284" s="19" t="s">
        <v>26</v>
      </c>
      <c r="B284" s="20" t="s">
        <v>27</v>
      </c>
      <c r="C284" s="21">
        <v>41000</v>
      </c>
      <c r="D284" s="21">
        <v>41000</v>
      </c>
      <c r="E284" s="107">
        <v>0</v>
      </c>
      <c r="F284" s="106"/>
      <c r="G284" s="106"/>
      <c r="H284" s="106"/>
      <c r="I284" s="21">
        <v>100</v>
      </c>
    </row>
    <row r="285" spans="1:9">
      <c r="A285" s="22" t="s">
        <v>26</v>
      </c>
      <c r="B285" s="23" t="s">
        <v>27</v>
      </c>
      <c r="C285" s="24">
        <v>41000</v>
      </c>
      <c r="D285" s="24">
        <v>41000</v>
      </c>
      <c r="E285" s="108">
        <v>0</v>
      </c>
      <c r="F285" s="106"/>
      <c r="G285" s="106"/>
      <c r="H285" s="106"/>
      <c r="I285" s="24">
        <v>100</v>
      </c>
    </row>
    <row r="286" spans="1:9">
      <c r="A286" s="13" t="s">
        <v>231</v>
      </c>
      <c r="B286" s="14" t="s">
        <v>232</v>
      </c>
      <c r="C286" s="15">
        <v>5000</v>
      </c>
      <c r="D286" s="15">
        <v>5000</v>
      </c>
      <c r="E286" s="110">
        <v>0</v>
      </c>
      <c r="F286" s="106"/>
      <c r="G286" s="106"/>
      <c r="H286" s="106"/>
      <c r="I286" s="15">
        <v>100</v>
      </c>
    </row>
    <row r="287" spans="1:9">
      <c r="A287" s="16" t="s">
        <v>19</v>
      </c>
      <c r="B287" s="17" t="s">
        <v>20</v>
      </c>
      <c r="C287" s="18">
        <v>5000</v>
      </c>
      <c r="D287" s="18">
        <v>5000</v>
      </c>
      <c r="E287" s="105">
        <v>0</v>
      </c>
      <c r="F287" s="106"/>
      <c r="G287" s="106"/>
      <c r="H287" s="106"/>
      <c r="I287" s="18">
        <v>100</v>
      </c>
    </row>
    <row r="288" spans="1:9">
      <c r="A288" s="19" t="s">
        <v>26</v>
      </c>
      <c r="B288" s="20" t="s">
        <v>27</v>
      </c>
      <c r="C288" s="21">
        <v>5000</v>
      </c>
      <c r="D288" s="21">
        <v>5000</v>
      </c>
      <c r="E288" s="107">
        <v>0</v>
      </c>
      <c r="F288" s="106"/>
      <c r="G288" s="106"/>
      <c r="H288" s="106"/>
      <c r="I288" s="21">
        <v>100</v>
      </c>
    </row>
    <row r="289" spans="1:9">
      <c r="A289" s="22" t="s">
        <v>26</v>
      </c>
      <c r="B289" s="23" t="s">
        <v>27</v>
      </c>
      <c r="C289" s="24">
        <v>5000</v>
      </c>
      <c r="D289" s="24">
        <v>5000</v>
      </c>
      <c r="E289" s="108">
        <v>0</v>
      </c>
      <c r="F289" s="106"/>
      <c r="G289" s="106"/>
      <c r="H289" s="106"/>
      <c r="I289" s="24">
        <v>100</v>
      </c>
    </row>
    <row r="290" spans="1:9">
      <c r="A290" s="13" t="s">
        <v>233</v>
      </c>
      <c r="B290" s="14" t="s">
        <v>234</v>
      </c>
      <c r="C290" s="15">
        <v>2000</v>
      </c>
      <c r="D290" s="15">
        <v>2000</v>
      </c>
      <c r="E290" s="110">
        <v>0</v>
      </c>
      <c r="F290" s="106"/>
      <c r="G290" s="106"/>
      <c r="H290" s="106"/>
      <c r="I290" s="15">
        <v>100</v>
      </c>
    </row>
    <row r="291" spans="1:9">
      <c r="A291" s="16" t="s">
        <v>19</v>
      </c>
      <c r="B291" s="17" t="s">
        <v>20</v>
      </c>
      <c r="C291" s="18">
        <v>2000</v>
      </c>
      <c r="D291" s="18">
        <v>2000</v>
      </c>
      <c r="E291" s="105">
        <v>0</v>
      </c>
      <c r="F291" s="106"/>
      <c r="G291" s="106"/>
      <c r="H291" s="106"/>
      <c r="I291" s="18">
        <v>100</v>
      </c>
    </row>
    <row r="292" spans="1:9">
      <c r="A292" s="19" t="s">
        <v>26</v>
      </c>
      <c r="B292" s="20" t="s">
        <v>27</v>
      </c>
      <c r="C292" s="21">
        <v>2000</v>
      </c>
      <c r="D292" s="21">
        <v>2000</v>
      </c>
      <c r="E292" s="107">
        <v>0</v>
      </c>
      <c r="F292" s="106"/>
      <c r="G292" s="106"/>
      <c r="H292" s="106"/>
      <c r="I292" s="21">
        <v>100</v>
      </c>
    </row>
    <row r="293" spans="1:9">
      <c r="A293" s="22" t="s">
        <v>26</v>
      </c>
      <c r="B293" s="23" t="s">
        <v>27</v>
      </c>
      <c r="C293" s="24">
        <v>2000</v>
      </c>
      <c r="D293" s="24">
        <v>2000</v>
      </c>
      <c r="E293" s="108">
        <v>0</v>
      </c>
      <c r="F293" s="106"/>
      <c r="G293" s="106"/>
      <c r="H293" s="106"/>
      <c r="I293" s="24">
        <v>100</v>
      </c>
    </row>
    <row r="294" spans="1:9">
      <c r="A294" s="13" t="s">
        <v>235</v>
      </c>
      <c r="B294" s="14" t="s">
        <v>236</v>
      </c>
      <c r="C294" s="15">
        <v>1000</v>
      </c>
      <c r="D294" s="15">
        <v>1000</v>
      </c>
      <c r="E294" s="110">
        <v>0</v>
      </c>
      <c r="F294" s="106"/>
      <c r="G294" s="106"/>
      <c r="H294" s="106"/>
      <c r="I294" s="15">
        <v>100</v>
      </c>
    </row>
    <row r="295" spans="1:9">
      <c r="A295" s="16" t="s">
        <v>19</v>
      </c>
      <c r="B295" s="17" t="s">
        <v>20</v>
      </c>
      <c r="C295" s="18">
        <v>1000</v>
      </c>
      <c r="D295" s="18">
        <v>1000</v>
      </c>
      <c r="E295" s="105">
        <v>0</v>
      </c>
      <c r="F295" s="106"/>
      <c r="G295" s="106"/>
      <c r="H295" s="106"/>
      <c r="I295" s="18">
        <v>100</v>
      </c>
    </row>
    <row r="296" spans="1:9">
      <c r="A296" s="19" t="s">
        <v>26</v>
      </c>
      <c r="B296" s="20" t="s">
        <v>27</v>
      </c>
      <c r="C296" s="21">
        <v>1000</v>
      </c>
      <c r="D296" s="21">
        <v>1000</v>
      </c>
      <c r="E296" s="107">
        <v>0</v>
      </c>
      <c r="F296" s="106"/>
      <c r="G296" s="106"/>
      <c r="H296" s="106"/>
      <c r="I296" s="21">
        <v>100</v>
      </c>
    </row>
    <row r="297" spans="1:9">
      <c r="A297" s="22" t="s">
        <v>26</v>
      </c>
      <c r="B297" s="23" t="s">
        <v>27</v>
      </c>
      <c r="C297" s="24">
        <v>1000</v>
      </c>
      <c r="D297" s="24">
        <v>1000</v>
      </c>
      <c r="E297" s="108">
        <v>0</v>
      </c>
      <c r="F297" s="106"/>
      <c r="G297" s="106"/>
      <c r="H297" s="106"/>
      <c r="I297" s="24">
        <v>100</v>
      </c>
    </row>
    <row r="298" spans="1:9">
      <c r="A298" s="13" t="s">
        <v>237</v>
      </c>
      <c r="B298" s="14" t="s">
        <v>238</v>
      </c>
      <c r="C298" s="15">
        <v>2000</v>
      </c>
      <c r="D298" s="15">
        <v>2000</v>
      </c>
      <c r="E298" s="110">
        <v>0</v>
      </c>
      <c r="F298" s="106"/>
      <c r="G298" s="106"/>
      <c r="H298" s="106"/>
      <c r="I298" s="15">
        <v>100</v>
      </c>
    </row>
    <row r="299" spans="1:9">
      <c r="A299" s="16" t="s">
        <v>19</v>
      </c>
      <c r="B299" s="17" t="s">
        <v>20</v>
      </c>
      <c r="C299" s="18">
        <v>2000</v>
      </c>
      <c r="D299" s="18">
        <v>2000</v>
      </c>
      <c r="E299" s="105">
        <v>0</v>
      </c>
      <c r="F299" s="106"/>
      <c r="G299" s="106"/>
      <c r="H299" s="106"/>
      <c r="I299" s="18">
        <v>100</v>
      </c>
    </row>
    <row r="300" spans="1:9">
      <c r="A300" s="19" t="s">
        <v>26</v>
      </c>
      <c r="B300" s="20" t="s">
        <v>27</v>
      </c>
      <c r="C300" s="21">
        <v>2000</v>
      </c>
      <c r="D300" s="21">
        <v>2000</v>
      </c>
      <c r="E300" s="107">
        <v>0</v>
      </c>
      <c r="F300" s="106"/>
      <c r="G300" s="106"/>
      <c r="H300" s="106"/>
      <c r="I300" s="21">
        <v>100</v>
      </c>
    </row>
    <row r="301" spans="1:9">
      <c r="A301" s="22" t="s">
        <v>26</v>
      </c>
      <c r="B301" s="23" t="s">
        <v>27</v>
      </c>
      <c r="C301" s="24">
        <v>2000</v>
      </c>
      <c r="D301" s="24">
        <v>2000</v>
      </c>
      <c r="E301" s="108">
        <v>0</v>
      </c>
      <c r="F301" s="106"/>
      <c r="G301" s="106"/>
      <c r="H301" s="106"/>
      <c r="I301" s="24">
        <v>100</v>
      </c>
    </row>
    <row r="302" spans="1:9">
      <c r="A302" s="13" t="s">
        <v>239</v>
      </c>
      <c r="B302" s="14" t="s">
        <v>240</v>
      </c>
      <c r="C302" s="15">
        <v>1000</v>
      </c>
      <c r="D302" s="15">
        <v>1000</v>
      </c>
      <c r="E302" s="110">
        <v>0</v>
      </c>
      <c r="F302" s="106"/>
      <c r="G302" s="106"/>
      <c r="H302" s="106"/>
      <c r="I302" s="15">
        <v>100</v>
      </c>
    </row>
    <row r="303" spans="1:9">
      <c r="A303" s="16" t="s">
        <v>19</v>
      </c>
      <c r="B303" s="17" t="s">
        <v>20</v>
      </c>
      <c r="C303" s="18">
        <v>1000</v>
      </c>
      <c r="D303" s="18">
        <f>D302</f>
        <v>1000</v>
      </c>
      <c r="E303" s="105">
        <v>0</v>
      </c>
      <c r="F303" s="106"/>
      <c r="G303" s="106"/>
      <c r="H303" s="106"/>
      <c r="I303" s="18">
        <v>100</v>
      </c>
    </row>
    <row r="304" spans="1:9">
      <c r="A304" s="19" t="s">
        <v>26</v>
      </c>
      <c r="B304" s="20" t="s">
        <v>27</v>
      </c>
      <c r="C304" s="21">
        <v>1000</v>
      </c>
      <c r="D304" s="21">
        <f>D303</f>
        <v>1000</v>
      </c>
      <c r="E304" s="107">
        <v>0</v>
      </c>
      <c r="F304" s="106"/>
      <c r="G304" s="106"/>
      <c r="H304" s="106"/>
      <c r="I304" s="21">
        <v>100</v>
      </c>
    </row>
    <row r="305" spans="1:9">
      <c r="A305" s="22" t="s">
        <v>26</v>
      </c>
      <c r="B305" s="23" t="s">
        <v>27</v>
      </c>
      <c r="C305" s="24">
        <v>1000</v>
      </c>
      <c r="D305" s="24">
        <f>D303</f>
        <v>1000</v>
      </c>
      <c r="E305" s="108">
        <v>0</v>
      </c>
      <c r="F305" s="106"/>
      <c r="G305" s="106"/>
      <c r="H305" s="106"/>
      <c r="I305" s="24">
        <v>100</v>
      </c>
    </row>
    <row r="306" spans="1:9">
      <c r="A306" s="10" t="s">
        <v>241</v>
      </c>
      <c r="B306" s="11" t="s">
        <v>242</v>
      </c>
      <c r="C306" s="12">
        <v>49200</v>
      </c>
      <c r="D306" s="12">
        <v>33898.94</v>
      </c>
      <c r="E306" s="109">
        <v>15301.06</v>
      </c>
      <c r="F306" s="106"/>
      <c r="G306" s="106"/>
      <c r="H306" s="106"/>
      <c r="I306" s="12">
        <v>68.900284552845534</v>
      </c>
    </row>
    <row r="307" spans="1:9">
      <c r="A307" s="13" t="s">
        <v>243</v>
      </c>
      <c r="B307" s="14" t="s">
        <v>244</v>
      </c>
      <c r="C307" s="15">
        <v>10000</v>
      </c>
      <c r="D307" s="15">
        <v>3457.06</v>
      </c>
      <c r="E307" s="110">
        <v>6542.94</v>
      </c>
      <c r="F307" s="106"/>
      <c r="G307" s="106"/>
      <c r="H307" s="106"/>
      <c r="I307" s="15">
        <v>34.570599999999999</v>
      </c>
    </row>
    <row r="308" spans="1:9">
      <c r="A308" s="16" t="s">
        <v>127</v>
      </c>
      <c r="B308" s="17" t="s">
        <v>128</v>
      </c>
      <c r="C308" s="18">
        <v>10000</v>
      </c>
      <c r="D308" s="18">
        <v>3457.06</v>
      </c>
      <c r="E308" s="105">
        <v>6542.94</v>
      </c>
      <c r="F308" s="106"/>
      <c r="G308" s="106"/>
      <c r="H308" s="106"/>
      <c r="I308" s="18">
        <v>34.570599999999999</v>
      </c>
    </row>
    <row r="309" spans="1:9">
      <c r="A309" s="19" t="s">
        <v>74</v>
      </c>
      <c r="B309" s="20" t="s">
        <v>75</v>
      </c>
      <c r="C309" s="21">
        <v>10000</v>
      </c>
      <c r="D309" s="21">
        <v>3457.06</v>
      </c>
      <c r="E309" s="107">
        <v>6542.94</v>
      </c>
      <c r="F309" s="106"/>
      <c r="G309" s="106"/>
      <c r="H309" s="106"/>
      <c r="I309" s="21">
        <v>34.570599999999999</v>
      </c>
    </row>
    <row r="310" spans="1:9">
      <c r="A310" s="22" t="s">
        <v>74</v>
      </c>
      <c r="B310" s="23" t="s">
        <v>75</v>
      </c>
      <c r="C310" s="24">
        <v>10000</v>
      </c>
      <c r="D310" s="24">
        <v>3457.06</v>
      </c>
      <c r="E310" s="108">
        <v>6542.94</v>
      </c>
      <c r="F310" s="106"/>
      <c r="G310" s="106"/>
      <c r="H310" s="106"/>
      <c r="I310" s="24">
        <v>34.570599999999999</v>
      </c>
    </row>
    <row r="311" spans="1:9">
      <c r="A311" s="13" t="s">
        <v>245</v>
      </c>
      <c r="B311" s="14" t="s">
        <v>246</v>
      </c>
      <c r="C311" s="15">
        <v>3200</v>
      </c>
      <c r="D311" s="15">
        <v>1940</v>
      </c>
      <c r="E311" s="110">
        <v>1260</v>
      </c>
      <c r="F311" s="106"/>
      <c r="G311" s="106"/>
      <c r="H311" s="106"/>
      <c r="I311" s="15">
        <v>60.625</v>
      </c>
    </row>
    <row r="312" spans="1:9">
      <c r="A312" s="16" t="s">
        <v>127</v>
      </c>
      <c r="B312" s="17" t="s">
        <v>128</v>
      </c>
      <c r="C312" s="18">
        <v>3200</v>
      </c>
      <c r="D312" s="18">
        <v>1940</v>
      </c>
      <c r="E312" s="105">
        <v>1260</v>
      </c>
      <c r="F312" s="106"/>
      <c r="G312" s="106"/>
      <c r="H312" s="106"/>
      <c r="I312" s="18">
        <v>60.625</v>
      </c>
    </row>
    <row r="313" spans="1:9">
      <c r="A313" s="19" t="s">
        <v>74</v>
      </c>
      <c r="B313" s="20" t="s">
        <v>75</v>
      </c>
      <c r="C313" s="21">
        <v>3200</v>
      </c>
      <c r="D313" s="21">
        <v>1940</v>
      </c>
      <c r="E313" s="107">
        <v>1260</v>
      </c>
      <c r="F313" s="106"/>
      <c r="G313" s="106"/>
      <c r="H313" s="106"/>
      <c r="I313" s="21">
        <v>60.625</v>
      </c>
    </row>
    <row r="314" spans="1:9">
      <c r="A314" s="22" t="s">
        <v>74</v>
      </c>
      <c r="B314" s="23" t="s">
        <v>75</v>
      </c>
      <c r="C314" s="24">
        <v>3200</v>
      </c>
      <c r="D314" s="24">
        <v>1940</v>
      </c>
      <c r="E314" s="108">
        <v>1260</v>
      </c>
      <c r="F314" s="106"/>
      <c r="G314" s="106"/>
      <c r="H314" s="106"/>
      <c r="I314" s="24">
        <v>60.625</v>
      </c>
    </row>
    <row r="315" spans="1:9">
      <c r="A315" s="13" t="s">
        <v>247</v>
      </c>
      <c r="B315" s="14" t="s">
        <v>248</v>
      </c>
      <c r="C315" s="15">
        <v>5000</v>
      </c>
      <c r="D315" s="15">
        <v>2945.63</v>
      </c>
      <c r="E315" s="110">
        <v>2054.37</v>
      </c>
      <c r="F315" s="106"/>
      <c r="G315" s="106"/>
      <c r="H315" s="106"/>
      <c r="I315" s="15">
        <v>58.912599999999998</v>
      </c>
    </row>
    <row r="316" spans="1:9">
      <c r="A316" s="16" t="s">
        <v>127</v>
      </c>
      <c r="B316" s="17" t="s">
        <v>128</v>
      </c>
      <c r="C316" s="18">
        <v>5000</v>
      </c>
      <c r="D316" s="18">
        <v>2945.63</v>
      </c>
      <c r="E316" s="105">
        <v>2054.37</v>
      </c>
      <c r="F316" s="106"/>
      <c r="G316" s="106"/>
      <c r="H316" s="106"/>
      <c r="I316" s="18">
        <v>58.912599999999998</v>
      </c>
    </row>
    <row r="317" spans="1:9">
      <c r="A317" s="19" t="s">
        <v>74</v>
      </c>
      <c r="B317" s="20" t="s">
        <v>75</v>
      </c>
      <c r="C317" s="21">
        <v>5000</v>
      </c>
      <c r="D317" s="21">
        <v>2945.63</v>
      </c>
      <c r="E317" s="107">
        <v>2054.37</v>
      </c>
      <c r="F317" s="106"/>
      <c r="G317" s="106"/>
      <c r="H317" s="106"/>
      <c r="I317" s="21">
        <v>58.912599999999998</v>
      </c>
    </row>
    <row r="318" spans="1:9">
      <c r="A318" s="22" t="s">
        <v>74</v>
      </c>
      <c r="B318" s="23" t="s">
        <v>75</v>
      </c>
      <c r="C318" s="24">
        <v>5000</v>
      </c>
      <c r="D318" s="24">
        <v>2945.63</v>
      </c>
      <c r="E318" s="108">
        <v>2054.37</v>
      </c>
      <c r="F318" s="106"/>
      <c r="G318" s="106"/>
      <c r="H318" s="106"/>
      <c r="I318" s="24">
        <v>58.912599999999998</v>
      </c>
    </row>
    <row r="319" spans="1:9">
      <c r="A319" s="13" t="s">
        <v>249</v>
      </c>
      <c r="B319" s="14" t="s">
        <v>250</v>
      </c>
      <c r="C319" s="15">
        <v>3000</v>
      </c>
      <c r="D319" s="15">
        <v>0</v>
      </c>
      <c r="E319" s="110">
        <v>3000</v>
      </c>
      <c r="F319" s="106"/>
      <c r="G319" s="106"/>
      <c r="H319" s="106"/>
      <c r="I319" s="15">
        <v>0</v>
      </c>
    </row>
    <row r="320" spans="1:9">
      <c r="A320" s="16" t="s">
        <v>127</v>
      </c>
      <c r="B320" s="17" t="s">
        <v>128</v>
      </c>
      <c r="C320" s="18">
        <v>3000</v>
      </c>
      <c r="D320" s="18">
        <v>0</v>
      </c>
      <c r="E320" s="105">
        <v>3000</v>
      </c>
      <c r="F320" s="106"/>
      <c r="G320" s="106"/>
      <c r="H320" s="106"/>
      <c r="I320" s="18">
        <v>0</v>
      </c>
    </row>
    <row r="321" spans="1:9">
      <c r="A321" s="19" t="s">
        <v>74</v>
      </c>
      <c r="B321" s="20" t="s">
        <v>75</v>
      </c>
      <c r="C321" s="21">
        <v>3000</v>
      </c>
      <c r="D321" s="21">
        <v>0</v>
      </c>
      <c r="E321" s="107">
        <v>3000</v>
      </c>
      <c r="F321" s="106"/>
      <c r="G321" s="106"/>
      <c r="H321" s="106"/>
      <c r="I321" s="21">
        <v>0</v>
      </c>
    </row>
    <row r="322" spans="1:9">
      <c r="A322" s="22" t="s">
        <v>74</v>
      </c>
      <c r="B322" s="23" t="s">
        <v>75</v>
      </c>
      <c r="C322" s="24">
        <v>3000</v>
      </c>
      <c r="D322" s="24">
        <v>0</v>
      </c>
      <c r="E322" s="108">
        <v>3000</v>
      </c>
      <c r="F322" s="106"/>
      <c r="G322" s="106"/>
      <c r="H322" s="106"/>
      <c r="I322" s="24">
        <v>0</v>
      </c>
    </row>
    <row r="323" spans="1:9">
      <c r="A323" s="13" t="s">
        <v>251</v>
      </c>
      <c r="B323" s="14" t="s">
        <v>252</v>
      </c>
      <c r="C323" s="15">
        <v>28000</v>
      </c>
      <c r="D323" s="15">
        <v>25556.25</v>
      </c>
      <c r="E323" s="110">
        <v>2443.75</v>
      </c>
      <c r="F323" s="106"/>
      <c r="G323" s="106"/>
      <c r="H323" s="106"/>
      <c r="I323" s="15">
        <v>91.272321428571431</v>
      </c>
    </row>
    <row r="324" spans="1:9">
      <c r="A324" s="16" t="s">
        <v>19</v>
      </c>
      <c r="B324" s="17" t="s">
        <v>20</v>
      </c>
      <c r="C324" s="18">
        <v>28000</v>
      </c>
      <c r="D324" s="18">
        <v>25556.25</v>
      </c>
      <c r="E324" s="105">
        <v>2443.75</v>
      </c>
      <c r="F324" s="106"/>
      <c r="G324" s="106"/>
      <c r="H324" s="106"/>
      <c r="I324" s="18">
        <v>91.272321428571431</v>
      </c>
    </row>
    <row r="325" spans="1:9" ht="24">
      <c r="A325" s="19" t="s">
        <v>109</v>
      </c>
      <c r="B325" s="20" t="s">
        <v>110</v>
      </c>
      <c r="C325" s="21">
        <v>28000</v>
      </c>
      <c r="D325" s="21">
        <v>25556.25</v>
      </c>
      <c r="E325" s="107">
        <v>2443.75</v>
      </c>
      <c r="F325" s="106"/>
      <c r="G325" s="106"/>
      <c r="H325" s="106"/>
      <c r="I325" s="21">
        <v>91.272321428571431</v>
      </c>
    </row>
    <row r="326" spans="1:9" ht="24">
      <c r="A326" s="22" t="s">
        <v>109</v>
      </c>
      <c r="B326" s="23" t="s">
        <v>110</v>
      </c>
      <c r="C326" s="24">
        <v>28000</v>
      </c>
      <c r="D326" s="24">
        <v>25556.25</v>
      </c>
      <c r="E326" s="108">
        <v>2443.75</v>
      </c>
      <c r="F326" s="106"/>
      <c r="G326" s="106"/>
      <c r="H326" s="106"/>
      <c r="I326" s="24">
        <v>91.272321428571431</v>
      </c>
    </row>
    <row r="327" spans="1:9">
      <c r="A327" s="10" t="s">
        <v>253</v>
      </c>
      <c r="B327" s="11" t="s">
        <v>254</v>
      </c>
      <c r="C327" s="12">
        <v>16700</v>
      </c>
      <c r="D327" s="12">
        <v>15802.75</v>
      </c>
      <c r="E327" s="109">
        <v>897.25</v>
      </c>
      <c r="F327" s="106"/>
      <c r="G327" s="106"/>
      <c r="H327" s="106"/>
      <c r="I327" s="12">
        <v>94.627245508982043</v>
      </c>
    </row>
    <row r="328" spans="1:9">
      <c r="A328" s="13" t="s">
        <v>255</v>
      </c>
      <c r="B328" s="14" t="s">
        <v>256</v>
      </c>
      <c r="C328" s="15">
        <v>8000</v>
      </c>
      <c r="D328" s="15">
        <v>7602.75</v>
      </c>
      <c r="E328" s="110">
        <v>397.25</v>
      </c>
      <c r="F328" s="106"/>
      <c r="G328" s="106"/>
      <c r="H328" s="106"/>
      <c r="I328" s="15">
        <v>95.034374999999997</v>
      </c>
    </row>
    <row r="329" spans="1:9">
      <c r="A329" s="16" t="s">
        <v>19</v>
      </c>
      <c r="B329" s="17" t="s">
        <v>20</v>
      </c>
      <c r="C329" s="18">
        <v>8000</v>
      </c>
      <c r="D329" s="18">
        <v>7602.75</v>
      </c>
      <c r="E329" s="105">
        <v>397.25</v>
      </c>
      <c r="F329" s="106"/>
      <c r="G329" s="106"/>
      <c r="H329" s="106"/>
      <c r="I329" s="18">
        <v>95.034374999999997</v>
      </c>
    </row>
    <row r="330" spans="1:9">
      <c r="A330" s="19" t="s">
        <v>26</v>
      </c>
      <c r="B330" s="20" t="s">
        <v>27</v>
      </c>
      <c r="C330" s="21">
        <v>8000</v>
      </c>
      <c r="D330" s="21">
        <v>7602.75</v>
      </c>
      <c r="E330" s="107">
        <v>397.25</v>
      </c>
      <c r="F330" s="106"/>
      <c r="G330" s="106"/>
      <c r="H330" s="106"/>
      <c r="I330" s="21">
        <v>95.034374999999997</v>
      </c>
    </row>
    <row r="331" spans="1:9">
      <c r="A331" s="22" t="s">
        <v>26</v>
      </c>
      <c r="B331" s="23" t="s">
        <v>27</v>
      </c>
      <c r="C331" s="24">
        <v>8000</v>
      </c>
      <c r="D331" s="24">
        <v>7602.75</v>
      </c>
      <c r="E331" s="108">
        <v>397.25</v>
      </c>
      <c r="F331" s="106"/>
      <c r="G331" s="106"/>
      <c r="H331" s="106"/>
      <c r="I331" s="24">
        <v>95.034374999999997</v>
      </c>
    </row>
    <row r="332" spans="1:9">
      <c r="A332" s="13" t="s">
        <v>257</v>
      </c>
      <c r="B332" s="14" t="s">
        <v>258</v>
      </c>
      <c r="C332" s="15">
        <v>8200</v>
      </c>
      <c r="D332" s="15">
        <v>8200</v>
      </c>
      <c r="E332" s="110">
        <v>0</v>
      </c>
      <c r="F332" s="106"/>
      <c r="G332" s="106"/>
      <c r="H332" s="106"/>
      <c r="I332" s="15">
        <v>100</v>
      </c>
    </row>
    <row r="333" spans="1:9">
      <c r="A333" s="16" t="s">
        <v>19</v>
      </c>
      <c r="B333" s="17" t="s">
        <v>20</v>
      </c>
      <c r="C333" s="18">
        <v>8200</v>
      </c>
      <c r="D333" s="18">
        <v>8200</v>
      </c>
      <c r="E333" s="105">
        <v>0</v>
      </c>
      <c r="F333" s="106"/>
      <c r="G333" s="106"/>
      <c r="H333" s="106"/>
      <c r="I333" s="18">
        <v>100</v>
      </c>
    </row>
    <row r="334" spans="1:9">
      <c r="A334" s="19" t="s">
        <v>26</v>
      </c>
      <c r="B334" s="20" t="s">
        <v>27</v>
      </c>
      <c r="C334" s="21">
        <v>8200</v>
      </c>
      <c r="D334" s="21">
        <v>8200</v>
      </c>
      <c r="E334" s="107">
        <v>0</v>
      </c>
      <c r="F334" s="106"/>
      <c r="G334" s="106"/>
      <c r="H334" s="106"/>
      <c r="I334" s="21">
        <v>100</v>
      </c>
    </row>
    <row r="335" spans="1:9">
      <c r="A335" s="22" t="s">
        <v>26</v>
      </c>
      <c r="B335" s="23" t="s">
        <v>27</v>
      </c>
      <c r="C335" s="24">
        <v>8200</v>
      </c>
      <c r="D335" s="24">
        <v>8200</v>
      </c>
      <c r="E335" s="108">
        <v>0</v>
      </c>
      <c r="F335" s="106"/>
      <c r="G335" s="106"/>
      <c r="H335" s="106"/>
      <c r="I335" s="24">
        <v>100</v>
      </c>
    </row>
    <row r="336" spans="1:9">
      <c r="A336" s="13" t="s">
        <v>259</v>
      </c>
      <c r="B336" s="14" t="s">
        <v>260</v>
      </c>
      <c r="C336" s="15">
        <v>500</v>
      </c>
      <c r="D336" s="15">
        <v>0</v>
      </c>
      <c r="E336" s="110">
        <v>500</v>
      </c>
      <c r="F336" s="106"/>
      <c r="G336" s="106"/>
      <c r="H336" s="106"/>
      <c r="I336" s="15">
        <v>0</v>
      </c>
    </row>
    <row r="337" spans="1:9">
      <c r="A337" s="16" t="s">
        <v>19</v>
      </c>
      <c r="B337" s="17" t="s">
        <v>20</v>
      </c>
      <c r="C337" s="18">
        <v>500</v>
      </c>
      <c r="D337" s="18">
        <v>0</v>
      </c>
      <c r="E337" s="105">
        <v>500</v>
      </c>
      <c r="F337" s="106"/>
      <c r="G337" s="106"/>
      <c r="H337" s="106"/>
      <c r="I337" s="18">
        <v>0</v>
      </c>
    </row>
    <row r="338" spans="1:9">
      <c r="A338" s="19" t="s">
        <v>26</v>
      </c>
      <c r="B338" s="20" t="s">
        <v>27</v>
      </c>
      <c r="C338" s="21">
        <v>500</v>
      </c>
      <c r="D338" s="21">
        <v>0</v>
      </c>
      <c r="E338" s="107">
        <v>500</v>
      </c>
      <c r="F338" s="106"/>
      <c r="G338" s="106"/>
      <c r="H338" s="106"/>
      <c r="I338" s="21">
        <v>0</v>
      </c>
    </row>
    <row r="339" spans="1:9">
      <c r="A339" s="22" t="s">
        <v>26</v>
      </c>
      <c r="B339" s="23" t="s">
        <v>27</v>
      </c>
      <c r="C339" s="24">
        <v>500</v>
      </c>
      <c r="D339" s="24">
        <v>0</v>
      </c>
      <c r="E339" s="108">
        <v>500</v>
      </c>
      <c r="F339" s="106"/>
      <c r="G339" s="106"/>
      <c r="H339" s="106"/>
      <c r="I339" s="24">
        <v>0</v>
      </c>
    </row>
    <row r="340" spans="1:9">
      <c r="A340" s="10" t="s">
        <v>261</v>
      </c>
      <c r="B340" s="11" t="s">
        <v>262</v>
      </c>
      <c r="C340" s="12">
        <v>15319</v>
      </c>
      <c r="D340" s="12">
        <v>14094.54</v>
      </c>
      <c r="E340" s="109">
        <v>1224.46</v>
      </c>
      <c r="F340" s="106"/>
      <c r="G340" s="106"/>
      <c r="H340" s="106"/>
      <c r="I340" s="12">
        <v>92.00691951171747</v>
      </c>
    </row>
    <row r="341" spans="1:9">
      <c r="A341" s="13" t="s">
        <v>263</v>
      </c>
      <c r="B341" s="14" t="s">
        <v>264</v>
      </c>
      <c r="C341" s="15">
        <v>2000</v>
      </c>
      <c r="D341" s="15">
        <v>2000</v>
      </c>
      <c r="E341" s="110">
        <v>0</v>
      </c>
      <c r="F341" s="106"/>
      <c r="G341" s="106"/>
      <c r="H341" s="106"/>
      <c r="I341" s="15">
        <v>100</v>
      </c>
    </row>
    <row r="342" spans="1:9">
      <c r="A342" s="16" t="s">
        <v>62</v>
      </c>
      <c r="B342" s="17" t="s">
        <v>63</v>
      </c>
      <c r="C342" s="18">
        <v>2000</v>
      </c>
      <c r="D342" s="18">
        <v>2000</v>
      </c>
      <c r="E342" s="105">
        <v>0</v>
      </c>
      <c r="F342" s="106"/>
      <c r="G342" s="106"/>
      <c r="H342" s="106"/>
      <c r="I342" s="18">
        <v>100</v>
      </c>
    </row>
    <row r="343" spans="1:9">
      <c r="A343" s="19" t="s">
        <v>26</v>
      </c>
      <c r="B343" s="20" t="s">
        <v>27</v>
      </c>
      <c r="C343" s="21">
        <v>2000</v>
      </c>
      <c r="D343" s="21">
        <v>2000</v>
      </c>
      <c r="E343" s="107">
        <v>0</v>
      </c>
      <c r="F343" s="106"/>
      <c r="G343" s="106"/>
      <c r="H343" s="106"/>
      <c r="I343" s="21">
        <v>100</v>
      </c>
    </row>
    <row r="344" spans="1:9">
      <c r="A344" s="22" t="s">
        <v>26</v>
      </c>
      <c r="B344" s="23" t="s">
        <v>27</v>
      </c>
      <c r="C344" s="24">
        <v>2000</v>
      </c>
      <c r="D344" s="24">
        <v>2000</v>
      </c>
      <c r="E344" s="108">
        <v>0</v>
      </c>
      <c r="F344" s="106"/>
      <c r="G344" s="106"/>
      <c r="H344" s="106"/>
      <c r="I344" s="24">
        <v>100</v>
      </c>
    </row>
    <row r="345" spans="1:9">
      <c r="A345" s="13" t="s">
        <v>265</v>
      </c>
      <c r="B345" s="14" t="s">
        <v>266</v>
      </c>
      <c r="C345" s="15">
        <v>500</v>
      </c>
      <c r="D345" s="15">
        <v>456.6</v>
      </c>
      <c r="E345" s="110">
        <v>43.4</v>
      </c>
      <c r="F345" s="106"/>
      <c r="G345" s="106"/>
      <c r="H345" s="106"/>
      <c r="I345" s="15">
        <v>91.32</v>
      </c>
    </row>
    <row r="346" spans="1:9">
      <c r="A346" s="16" t="s">
        <v>62</v>
      </c>
      <c r="B346" s="17" t="s">
        <v>63</v>
      </c>
      <c r="C346" s="18">
        <v>500</v>
      </c>
      <c r="D346" s="18">
        <v>456.6</v>
      </c>
      <c r="E346" s="105">
        <v>43.4</v>
      </c>
      <c r="F346" s="106"/>
      <c r="G346" s="106"/>
      <c r="H346" s="106"/>
      <c r="I346" s="18">
        <v>91.32</v>
      </c>
    </row>
    <row r="347" spans="1:9">
      <c r="A347" s="19" t="s">
        <v>267</v>
      </c>
      <c r="B347" s="20" t="s">
        <v>268</v>
      </c>
      <c r="C347" s="21">
        <v>500</v>
      </c>
      <c r="D347" s="21">
        <v>456.6</v>
      </c>
      <c r="E347" s="107">
        <v>43.4</v>
      </c>
      <c r="F347" s="106"/>
      <c r="G347" s="106"/>
      <c r="H347" s="106"/>
      <c r="I347" s="21">
        <v>91.32</v>
      </c>
    </row>
    <row r="348" spans="1:9">
      <c r="A348" s="22" t="s">
        <v>267</v>
      </c>
      <c r="B348" s="23" t="s">
        <v>268</v>
      </c>
      <c r="C348" s="24">
        <v>500</v>
      </c>
      <c r="D348" s="24">
        <v>456.6</v>
      </c>
      <c r="E348" s="108">
        <v>43.4</v>
      </c>
      <c r="F348" s="106"/>
      <c r="G348" s="106"/>
      <c r="H348" s="106"/>
      <c r="I348" s="24">
        <v>91.32</v>
      </c>
    </row>
    <row r="349" spans="1:9">
      <c r="A349" s="13" t="s">
        <v>269</v>
      </c>
      <c r="B349" s="14" t="s">
        <v>270</v>
      </c>
      <c r="C349" s="15">
        <v>3319</v>
      </c>
      <c r="D349" s="15">
        <v>3307.94</v>
      </c>
      <c r="E349" s="110">
        <v>11.06</v>
      </c>
      <c r="F349" s="106"/>
      <c r="G349" s="106"/>
      <c r="H349" s="106"/>
      <c r="I349" s="15">
        <v>99.66676709852365</v>
      </c>
    </row>
    <row r="350" spans="1:9">
      <c r="A350" s="16" t="s">
        <v>62</v>
      </c>
      <c r="B350" s="17" t="s">
        <v>63</v>
      </c>
      <c r="C350" s="18">
        <v>3319</v>
      </c>
      <c r="D350" s="18">
        <v>3307.94</v>
      </c>
      <c r="E350" s="105">
        <v>11.06</v>
      </c>
      <c r="F350" s="106"/>
      <c r="G350" s="106"/>
      <c r="H350" s="106"/>
      <c r="I350" s="18">
        <v>99.66676709852365</v>
      </c>
    </row>
    <row r="351" spans="1:9">
      <c r="A351" s="19" t="s">
        <v>26</v>
      </c>
      <c r="B351" s="20" t="s">
        <v>27</v>
      </c>
      <c r="C351" s="21">
        <v>3319</v>
      </c>
      <c r="D351" s="21">
        <v>3307.94</v>
      </c>
      <c r="E351" s="107">
        <v>11.06</v>
      </c>
      <c r="F351" s="106"/>
      <c r="G351" s="106"/>
      <c r="H351" s="106"/>
      <c r="I351" s="21">
        <v>99.66676709852365</v>
      </c>
    </row>
    <row r="352" spans="1:9">
      <c r="A352" s="22" t="s">
        <v>26</v>
      </c>
      <c r="B352" s="23" t="s">
        <v>27</v>
      </c>
      <c r="C352" s="24">
        <v>3319</v>
      </c>
      <c r="D352" s="24">
        <v>3307.94</v>
      </c>
      <c r="E352" s="108">
        <v>11.06</v>
      </c>
      <c r="F352" s="106"/>
      <c r="G352" s="106"/>
      <c r="H352" s="106"/>
      <c r="I352" s="24">
        <v>99.66676709852365</v>
      </c>
    </row>
    <row r="353" spans="1:9">
      <c r="A353" s="13" t="s">
        <v>271</v>
      </c>
      <c r="B353" s="14" t="s">
        <v>272</v>
      </c>
      <c r="C353" s="15">
        <v>1000</v>
      </c>
      <c r="D353" s="15">
        <v>0</v>
      </c>
      <c r="E353" s="110">
        <v>1000</v>
      </c>
      <c r="F353" s="106"/>
      <c r="G353" s="106"/>
      <c r="H353" s="106"/>
      <c r="I353" s="15">
        <v>0</v>
      </c>
    </row>
    <row r="354" spans="1:9">
      <c r="A354" s="16" t="s">
        <v>62</v>
      </c>
      <c r="B354" s="17" t="s">
        <v>63</v>
      </c>
      <c r="C354" s="18">
        <v>1000</v>
      </c>
      <c r="D354" s="18">
        <v>0</v>
      </c>
      <c r="E354" s="105">
        <v>1000</v>
      </c>
      <c r="F354" s="106"/>
      <c r="G354" s="106"/>
      <c r="H354" s="106"/>
      <c r="I354" s="18">
        <v>0</v>
      </c>
    </row>
    <row r="355" spans="1:9">
      <c r="A355" s="19" t="s">
        <v>26</v>
      </c>
      <c r="B355" s="20" t="s">
        <v>27</v>
      </c>
      <c r="C355" s="21">
        <v>1000</v>
      </c>
      <c r="D355" s="21">
        <v>0</v>
      </c>
      <c r="E355" s="107">
        <v>1000</v>
      </c>
      <c r="F355" s="106"/>
      <c r="G355" s="106"/>
      <c r="H355" s="106"/>
      <c r="I355" s="21">
        <v>0</v>
      </c>
    </row>
    <row r="356" spans="1:9">
      <c r="A356" s="22" t="s">
        <v>26</v>
      </c>
      <c r="B356" s="23" t="s">
        <v>27</v>
      </c>
      <c r="C356" s="24">
        <v>1000</v>
      </c>
      <c r="D356" s="24">
        <v>0</v>
      </c>
      <c r="E356" s="108">
        <v>1000</v>
      </c>
      <c r="F356" s="106"/>
      <c r="G356" s="106"/>
      <c r="H356" s="106"/>
      <c r="I356" s="24">
        <v>0</v>
      </c>
    </row>
    <row r="357" spans="1:9">
      <c r="A357" s="13" t="s">
        <v>273</v>
      </c>
      <c r="B357" s="14" t="s">
        <v>274</v>
      </c>
      <c r="C357" s="15">
        <v>1000</v>
      </c>
      <c r="D357" s="15">
        <v>1000</v>
      </c>
      <c r="E357" s="110">
        <v>0</v>
      </c>
      <c r="F357" s="106"/>
      <c r="G357" s="106"/>
      <c r="H357" s="106"/>
      <c r="I357" s="15">
        <v>100</v>
      </c>
    </row>
    <row r="358" spans="1:9">
      <c r="A358" s="16" t="s">
        <v>62</v>
      </c>
      <c r="B358" s="17" t="s">
        <v>63</v>
      </c>
      <c r="C358" s="18">
        <v>1000</v>
      </c>
      <c r="D358" s="18">
        <v>1000</v>
      </c>
      <c r="E358" s="105">
        <v>0</v>
      </c>
      <c r="F358" s="106"/>
      <c r="G358" s="106"/>
      <c r="H358" s="106"/>
      <c r="I358" s="18">
        <v>100</v>
      </c>
    </row>
    <row r="359" spans="1:9">
      <c r="A359" s="19" t="s">
        <v>26</v>
      </c>
      <c r="B359" s="20" t="s">
        <v>27</v>
      </c>
      <c r="C359" s="21">
        <v>1000</v>
      </c>
      <c r="D359" s="21">
        <v>1000</v>
      </c>
      <c r="E359" s="107">
        <v>0</v>
      </c>
      <c r="F359" s="106"/>
      <c r="G359" s="106"/>
      <c r="H359" s="106"/>
      <c r="I359" s="21">
        <v>100</v>
      </c>
    </row>
    <row r="360" spans="1:9">
      <c r="A360" s="22" t="s">
        <v>26</v>
      </c>
      <c r="B360" s="23" t="s">
        <v>27</v>
      </c>
      <c r="C360" s="24">
        <v>1000</v>
      </c>
      <c r="D360" s="24">
        <v>1000</v>
      </c>
      <c r="E360" s="108">
        <v>0</v>
      </c>
      <c r="F360" s="106"/>
      <c r="G360" s="106"/>
      <c r="H360" s="106"/>
      <c r="I360" s="24">
        <v>100</v>
      </c>
    </row>
    <row r="361" spans="1:9">
      <c r="A361" s="13" t="s">
        <v>275</v>
      </c>
      <c r="B361" s="14" t="s">
        <v>276</v>
      </c>
      <c r="C361" s="15">
        <v>4500</v>
      </c>
      <c r="D361" s="15">
        <v>4500</v>
      </c>
      <c r="E361" s="110">
        <v>0</v>
      </c>
      <c r="F361" s="106"/>
      <c r="G361" s="106"/>
      <c r="H361" s="106"/>
      <c r="I361" s="15">
        <v>100</v>
      </c>
    </row>
    <row r="362" spans="1:9">
      <c r="A362" s="16" t="s">
        <v>62</v>
      </c>
      <c r="B362" s="17" t="s">
        <v>63</v>
      </c>
      <c r="C362" s="18">
        <v>4500</v>
      </c>
      <c r="D362" s="18">
        <v>4500</v>
      </c>
      <c r="E362" s="105">
        <v>0</v>
      </c>
      <c r="F362" s="106"/>
      <c r="G362" s="106"/>
      <c r="H362" s="106"/>
      <c r="I362" s="18">
        <v>100</v>
      </c>
    </row>
    <row r="363" spans="1:9">
      <c r="A363" s="19" t="s">
        <v>26</v>
      </c>
      <c r="B363" s="20" t="s">
        <v>27</v>
      </c>
      <c r="C363" s="21">
        <v>4500</v>
      </c>
      <c r="D363" s="21">
        <v>4500</v>
      </c>
      <c r="E363" s="107">
        <v>0</v>
      </c>
      <c r="F363" s="106"/>
      <c r="G363" s="106"/>
      <c r="H363" s="106"/>
      <c r="I363" s="21">
        <v>100</v>
      </c>
    </row>
    <row r="364" spans="1:9">
      <c r="A364" s="22" t="s">
        <v>26</v>
      </c>
      <c r="B364" s="23" t="s">
        <v>27</v>
      </c>
      <c r="C364" s="24">
        <v>4500</v>
      </c>
      <c r="D364" s="24">
        <v>4500</v>
      </c>
      <c r="E364" s="108">
        <v>0</v>
      </c>
      <c r="F364" s="106"/>
      <c r="G364" s="106"/>
      <c r="H364" s="106"/>
      <c r="I364" s="24">
        <v>100</v>
      </c>
    </row>
    <row r="365" spans="1:9">
      <c r="A365" s="13" t="s">
        <v>277</v>
      </c>
      <c r="B365" s="14" t="s">
        <v>278</v>
      </c>
      <c r="C365" s="15">
        <v>1000</v>
      </c>
      <c r="D365" s="15">
        <v>830</v>
      </c>
      <c r="E365" s="110">
        <v>170</v>
      </c>
      <c r="F365" s="106"/>
      <c r="G365" s="106"/>
      <c r="H365" s="106"/>
      <c r="I365" s="15">
        <v>83</v>
      </c>
    </row>
    <row r="366" spans="1:9">
      <c r="A366" s="16" t="s">
        <v>62</v>
      </c>
      <c r="B366" s="17" t="s">
        <v>63</v>
      </c>
      <c r="C366" s="18">
        <v>1000</v>
      </c>
      <c r="D366" s="18">
        <v>830</v>
      </c>
      <c r="E366" s="105">
        <v>170</v>
      </c>
      <c r="F366" s="106"/>
      <c r="G366" s="106"/>
      <c r="H366" s="106"/>
      <c r="I366" s="18">
        <v>83</v>
      </c>
    </row>
    <row r="367" spans="1:9">
      <c r="A367" s="19" t="s">
        <v>26</v>
      </c>
      <c r="B367" s="20" t="s">
        <v>27</v>
      </c>
      <c r="C367" s="21">
        <v>1000</v>
      </c>
      <c r="D367" s="21">
        <v>830</v>
      </c>
      <c r="E367" s="107">
        <v>170</v>
      </c>
      <c r="F367" s="106"/>
      <c r="G367" s="106"/>
      <c r="H367" s="106"/>
      <c r="I367" s="21">
        <v>83</v>
      </c>
    </row>
    <row r="368" spans="1:9">
      <c r="A368" s="22" t="s">
        <v>26</v>
      </c>
      <c r="B368" s="23" t="s">
        <v>27</v>
      </c>
      <c r="C368" s="24">
        <v>1000</v>
      </c>
      <c r="D368" s="24">
        <v>830</v>
      </c>
      <c r="E368" s="108">
        <v>170</v>
      </c>
      <c r="F368" s="106"/>
      <c r="G368" s="106"/>
      <c r="H368" s="106"/>
      <c r="I368" s="24">
        <v>83</v>
      </c>
    </row>
    <row r="369" spans="1:9">
      <c r="A369" s="13" t="s">
        <v>279</v>
      </c>
      <c r="B369" s="14" t="s">
        <v>280</v>
      </c>
      <c r="C369" s="15">
        <v>2000</v>
      </c>
      <c r="D369" s="15">
        <v>2000</v>
      </c>
      <c r="E369" s="110">
        <v>0</v>
      </c>
      <c r="F369" s="106"/>
      <c r="G369" s="106"/>
      <c r="H369" s="106"/>
      <c r="I369" s="15">
        <v>100</v>
      </c>
    </row>
    <row r="370" spans="1:9">
      <c r="A370" s="16" t="s">
        <v>62</v>
      </c>
      <c r="B370" s="17" t="s">
        <v>63</v>
      </c>
      <c r="C370" s="18">
        <v>2000</v>
      </c>
      <c r="D370" s="18">
        <v>2000</v>
      </c>
      <c r="E370" s="105">
        <v>0</v>
      </c>
      <c r="F370" s="106"/>
      <c r="G370" s="106"/>
      <c r="H370" s="106"/>
      <c r="I370" s="18">
        <v>100</v>
      </c>
    </row>
    <row r="371" spans="1:9">
      <c r="A371" s="19" t="s">
        <v>26</v>
      </c>
      <c r="B371" s="20" t="s">
        <v>27</v>
      </c>
      <c r="C371" s="21">
        <v>2000</v>
      </c>
      <c r="D371" s="21">
        <v>2000</v>
      </c>
      <c r="E371" s="107">
        <v>0</v>
      </c>
      <c r="F371" s="106"/>
      <c r="G371" s="106"/>
      <c r="H371" s="106"/>
      <c r="I371" s="21">
        <v>100</v>
      </c>
    </row>
    <row r="372" spans="1:9">
      <c r="A372" s="22" t="s">
        <v>26</v>
      </c>
      <c r="B372" s="23" t="s">
        <v>27</v>
      </c>
      <c r="C372" s="24">
        <v>2000</v>
      </c>
      <c r="D372" s="24">
        <v>2000</v>
      </c>
      <c r="E372" s="108">
        <v>0</v>
      </c>
      <c r="F372" s="106"/>
      <c r="G372" s="106"/>
      <c r="H372" s="106"/>
      <c r="I372" s="24">
        <v>100</v>
      </c>
    </row>
    <row r="373" spans="1:9">
      <c r="A373" s="10" t="s">
        <v>281</v>
      </c>
      <c r="B373" s="11" t="s">
        <v>282</v>
      </c>
      <c r="C373" s="12">
        <v>42156</v>
      </c>
      <c r="D373" s="12">
        <v>26358.22</v>
      </c>
      <c r="E373" s="109">
        <v>15797.78</v>
      </c>
      <c r="F373" s="106"/>
      <c r="G373" s="106"/>
      <c r="H373" s="106"/>
      <c r="I373" s="12">
        <v>62.525429357624063</v>
      </c>
    </row>
    <row r="374" spans="1:9">
      <c r="A374" s="13" t="s">
        <v>283</v>
      </c>
      <c r="B374" s="14" t="s">
        <v>284</v>
      </c>
      <c r="C374" s="15">
        <v>12000</v>
      </c>
      <c r="D374" s="15">
        <v>10970.38</v>
      </c>
      <c r="E374" s="110">
        <v>1029.6199999999999</v>
      </c>
      <c r="F374" s="106"/>
      <c r="G374" s="106"/>
      <c r="H374" s="106"/>
      <c r="I374" s="15">
        <v>91.41983333333333</v>
      </c>
    </row>
    <row r="375" spans="1:9">
      <c r="A375" s="16" t="s">
        <v>127</v>
      </c>
      <c r="B375" s="17" t="s">
        <v>128</v>
      </c>
      <c r="C375" s="18">
        <v>12000</v>
      </c>
      <c r="D375" s="18">
        <v>10970.38</v>
      </c>
      <c r="E375" s="105">
        <v>1029.6199999999999</v>
      </c>
      <c r="F375" s="106"/>
      <c r="G375" s="106"/>
      <c r="H375" s="106"/>
      <c r="I375" s="18">
        <v>91.41983333333333</v>
      </c>
    </row>
    <row r="376" spans="1:9">
      <c r="A376" s="19" t="s">
        <v>201</v>
      </c>
      <c r="B376" s="20" t="s">
        <v>202</v>
      </c>
      <c r="C376" s="21">
        <v>12000</v>
      </c>
      <c r="D376" s="21">
        <v>10970.38</v>
      </c>
      <c r="E376" s="107">
        <v>1029.6199999999999</v>
      </c>
      <c r="F376" s="106"/>
      <c r="G376" s="106"/>
      <c r="H376" s="106"/>
      <c r="I376" s="21">
        <v>91.41983333333333</v>
      </c>
    </row>
    <row r="377" spans="1:9">
      <c r="A377" s="22" t="s">
        <v>201</v>
      </c>
      <c r="B377" s="23" t="s">
        <v>202</v>
      </c>
      <c r="C377" s="24">
        <v>12000</v>
      </c>
      <c r="D377" s="24">
        <v>10970.38</v>
      </c>
      <c r="E377" s="108">
        <v>1029.6199999999999</v>
      </c>
      <c r="F377" s="106"/>
      <c r="G377" s="106"/>
      <c r="H377" s="106"/>
      <c r="I377" s="24">
        <v>91.41983333333333</v>
      </c>
    </row>
    <row r="378" spans="1:9">
      <c r="A378" s="13" t="s">
        <v>285</v>
      </c>
      <c r="B378" s="14" t="s">
        <v>286</v>
      </c>
      <c r="C378" s="15">
        <v>17600</v>
      </c>
      <c r="D378" s="15">
        <v>10920.62</v>
      </c>
      <c r="E378" s="110">
        <v>6679.38</v>
      </c>
      <c r="F378" s="106"/>
      <c r="G378" s="106"/>
      <c r="H378" s="106"/>
      <c r="I378" s="15">
        <v>62.048977272727271</v>
      </c>
    </row>
    <row r="379" spans="1:9">
      <c r="A379" s="16" t="s">
        <v>127</v>
      </c>
      <c r="B379" s="17" t="s">
        <v>128</v>
      </c>
      <c r="C379" s="18">
        <v>17600</v>
      </c>
      <c r="D379" s="18">
        <v>10920.62</v>
      </c>
      <c r="E379" s="105">
        <v>6679.38</v>
      </c>
      <c r="F379" s="106"/>
      <c r="G379" s="106"/>
      <c r="H379" s="106"/>
      <c r="I379" s="18">
        <v>62.048977272727271</v>
      </c>
    </row>
    <row r="380" spans="1:9">
      <c r="A380" s="19" t="s">
        <v>74</v>
      </c>
      <c r="B380" s="20" t="s">
        <v>75</v>
      </c>
      <c r="C380" s="21">
        <v>17600</v>
      </c>
      <c r="D380" s="21">
        <v>10920.62</v>
      </c>
      <c r="E380" s="107">
        <v>6679.38</v>
      </c>
      <c r="F380" s="106"/>
      <c r="G380" s="106"/>
      <c r="H380" s="106"/>
      <c r="I380" s="21">
        <v>62.048977272727271</v>
      </c>
    </row>
    <row r="381" spans="1:9">
      <c r="A381" s="22" t="s">
        <v>74</v>
      </c>
      <c r="B381" s="23" t="s">
        <v>75</v>
      </c>
      <c r="C381" s="24">
        <v>17600</v>
      </c>
      <c r="D381" s="24">
        <v>10920.62</v>
      </c>
      <c r="E381" s="108">
        <v>6679.38</v>
      </c>
      <c r="F381" s="106"/>
      <c r="G381" s="106"/>
      <c r="H381" s="106"/>
      <c r="I381" s="24">
        <v>62.048977272727271</v>
      </c>
    </row>
    <row r="382" spans="1:9">
      <c r="A382" s="13" t="s">
        <v>287</v>
      </c>
      <c r="B382" s="14" t="s">
        <v>288</v>
      </c>
      <c r="C382" s="15">
        <v>3400</v>
      </c>
      <c r="D382" s="15">
        <v>2417.2199999999998</v>
      </c>
      <c r="E382" s="110">
        <v>982.78</v>
      </c>
      <c r="F382" s="106"/>
      <c r="G382" s="106"/>
      <c r="H382" s="106"/>
      <c r="I382" s="15">
        <v>71.09470588235294</v>
      </c>
    </row>
    <row r="383" spans="1:9">
      <c r="A383" s="16" t="s">
        <v>127</v>
      </c>
      <c r="B383" s="17" t="s">
        <v>128</v>
      </c>
      <c r="C383" s="18">
        <v>3400</v>
      </c>
      <c r="D383" s="18">
        <v>2417.2199999999998</v>
      </c>
      <c r="E383" s="105">
        <v>982.78</v>
      </c>
      <c r="F383" s="106"/>
      <c r="G383" s="106"/>
      <c r="H383" s="106"/>
      <c r="I383" s="18">
        <v>71.09470588235294</v>
      </c>
    </row>
    <row r="384" spans="1:9">
      <c r="A384" s="19" t="s">
        <v>201</v>
      </c>
      <c r="B384" s="20" t="s">
        <v>202</v>
      </c>
      <c r="C384" s="21">
        <v>3400</v>
      </c>
      <c r="D384" s="21">
        <v>2417.2199999999998</v>
      </c>
      <c r="E384" s="107">
        <v>982.78</v>
      </c>
      <c r="F384" s="106"/>
      <c r="G384" s="106"/>
      <c r="H384" s="106"/>
      <c r="I384" s="21">
        <v>71.09470588235294</v>
      </c>
    </row>
    <row r="385" spans="1:9">
      <c r="A385" s="22" t="s">
        <v>201</v>
      </c>
      <c r="B385" s="23" t="s">
        <v>202</v>
      </c>
      <c r="C385" s="24">
        <v>3400</v>
      </c>
      <c r="D385" s="24">
        <v>2417.2199999999998</v>
      </c>
      <c r="E385" s="108">
        <v>982.78</v>
      </c>
      <c r="F385" s="106"/>
      <c r="G385" s="106"/>
      <c r="H385" s="106"/>
      <c r="I385" s="24">
        <v>71.09470588235294</v>
      </c>
    </row>
    <row r="386" spans="1:9">
      <c r="A386" s="13" t="s">
        <v>289</v>
      </c>
      <c r="B386" s="14" t="s">
        <v>290</v>
      </c>
      <c r="C386" s="15">
        <v>2656</v>
      </c>
      <c r="D386" s="15">
        <v>1500</v>
      </c>
      <c r="E386" s="110">
        <v>1156</v>
      </c>
      <c r="F386" s="106"/>
      <c r="G386" s="106"/>
      <c r="H386" s="106"/>
      <c r="I386" s="15">
        <v>56.475903614457835</v>
      </c>
    </row>
    <row r="387" spans="1:9">
      <c r="A387" s="16" t="s">
        <v>19</v>
      </c>
      <c r="B387" s="17" t="s">
        <v>20</v>
      </c>
      <c r="C387" s="18">
        <v>2656</v>
      </c>
      <c r="D387" s="18">
        <v>1500</v>
      </c>
      <c r="E387" s="105">
        <v>1156</v>
      </c>
      <c r="F387" s="106"/>
      <c r="G387" s="106"/>
      <c r="H387" s="106"/>
      <c r="I387" s="18">
        <v>56.475903614457835</v>
      </c>
    </row>
    <row r="388" spans="1:9">
      <c r="A388" s="19" t="s">
        <v>26</v>
      </c>
      <c r="B388" s="20" t="s">
        <v>27</v>
      </c>
      <c r="C388" s="21">
        <v>2656</v>
      </c>
      <c r="D388" s="21">
        <v>1500</v>
      </c>
      <c r="E388" s="107">
        <v>1156</v>
      </c>
      <c r="F388" s="106"/>
      <c r="G388" s="106"/>
      <c r="H388" s="106"/>
      <c r="I388" s="21">
        <v>56.475903614457835</v>
      </c>
    </row>
    <row r="389" spans="1:9">
      <c r="A389" s="22" t="s">
        <v>26</v>
      </c>
      <c r="B389" s="23" t="s">
        <v>27</v>
      </c>
      <c r="C389" s="24">
        <v>2656</v>
      </c>
      <c r="D389" s="24">
        <v>1500</v>
      </c>
      <c r="E389" s="108">
        <v>1156</v>
      </c>
      <c r="F389" s="106"/>
      <c r="G389" s="106"/>
      <c r="H389" s="106"/>
      <c r="I389" s="24">
        <v>56.475903614457835</v>
      </c>
    </row>
    <row r="390" spans="1:9">
      <c r="A390" s="13" t="s">
        <v>291</v>
      </c>
      <c r="B390" s="14" t="s">
        <v>292</v>
      </c>
      <c r="C390" s="15">
        <v>1500</v>
      </c>
      <c r="D390" s="15">
        <v>550</v>
      </c>
      <c r="E390" s="110">
        <v>950</v>
      </c>
      <c r="F390" s="106"/>
      <c r="G390" s="106"/>
      <c r="H390" s="106"/>
      <c r="I390" s="15">
        <v>36.666666666666664</v>
      </c>
    </row>
    <row r="391" spans="1:9">
      <c r="A391" s="16" t="s">
        <v>127</v>
      </c>
      <c r="B391" s="17" t="s">
        <v>128</v>
      </c>
      <c r="C391" s="18">
        <v>1500</v>
      </c>
      <c r="D391" s="18">
        <v>550</v>
      </c>
      <c r="E391" s="105">
        <v>950</v>
      </c>
      <c r="F391" s="106"/>
      <c r="G391" s="106"/>
      <c r="H391" s="106"/>
      <c r="I391" s="18">
        <v>36.666666666666664</v>
      </c>
    </row>
    <row r="392" spans="1:9">
      <c r="A392" s="19" t="s">
        <v>201</v>
      </c>
      <c r="B392" s="20" t="s">
        <v>202</v>
      </c>
      <c r="C392" s="21">
        <v>1500</v>
      </c>
      <c r="D392" s="21">
        <v>550</v>
      </c>
      <c r="E392" s="107">
        <v>950</v>
      </c>
      <c r="F392" s="106"/>
      <c r="G392" s="106"/>
      <c r="H392" s="106"/>
      <c r="I392" s="21">
        <v>36.666666666666664</v>
      </c>
    </row>
    <row r="393" spans="1:9">
      <c r="A393" s="22" t="s">
        <v>201</v>
      </c>
      <c r="B393" s="23" t="s">
        <v>202</v>
      </c>
      <c r="C393" s="24">
        <v>1500</v>
      </c>
      <c r="D393" s="24">
        <v>550</v>
      </c>
      <c r="E393" s="108">
        <v>950</v>
      </c>
      <c r="F393" s="106"/>
      <c r="G393" s="106"/>
      <c r="H393" s="106"/>
      <c r="I393" s="24">
        <v>36.666666666666664</v>
      </c>
    </row>
    <row r="394" spans="1:9">
      <c r="A394" s="13" t="s">
        <v>293</v>
      </c>
      <c r="B394" s="14" t="s">
        <v>294</v>
      </c>
      <c r="C394" s="15">
        <v>5000</v>
      </c>
      <c r="D394" s="15">
        <v>0</v>
      </c>
      <c r="E394" s="110">
        <v>5000</v>
      </c>
      <c r="F394" s="106"/>
      <c r="G394" s="106"/>
      <c r="H394" s="106"/>
      <c r="I394" s="15">
        <v>0</v>
      </c>
    </row>
    <row r="395" spans="1:9">
      <c r="A395" s="16" t="s">
        <v>19</v>
      </c>
      <c r="B395" s="17" t="s">
        <v>20</v>
      </c>
      <c r="C395" s="18">
        <v>5000</v>
      </c>
      <c r="D395" s="18">
        <v>0</v>
      </c>
      <c r="E395" s="105">
        <v>5000</v>
      </c>
      <c r="F395" s="106"/>
      <c r="G395" s="106"/>
      <c r="H395" s="106"/>
      <c r="I395" s="18">
        <v>0</v>
      </c>
    </row>
    <row r="396" spans="1:9">
      <c r="A396" s="19" t="s">
        <v>201</v>
      </c>
      <c r="B396" s="20" t="s">
        <v>202</v>
      </c>
      <c r="C396" s="21">
        <v>5000</v>
      </c>
      <c r="D396" s="21">
        <v>0</v>
      </c>
      <c r="E396" s="107">
        <v>5000</v>
      </c>
      <c r="F396" s="106"/>
      <c r="G396" s="106"/>
      <c r="H396" s="106"/>
      <c r="I396" s="21">
        <v>0</v>
      </c>
    </row>
    <row r="397" spans="1:9">
      <c r="A397" s="22" t="s">
        <v>201</v>
      </c>
      <c r="B397" s="23" t="s">
        <v>202</v>
      </c>
      <c r="C397" s="24">
        <v>5000</v>
      </c>
      <c r="D397" s="24">
        <v>0</v>
      </c>
      <c r="E397" s="108">
        <v>5000</v>
      </c>
      <c r="F397" s="106"/>
      <c r="G397" s="106"/>
      <c r="H397" s="106"/>
      <c r="I397" s="24">
        <v>0</v>
      </c>
    </row>
    <row r="398" spans="1:9">
      <c r="A398" s="25" t="s">
        <v>295</v>
      </c>
      <c r="B398" s="26" t="s">
        <v>296</v>
      </c>
      <c r="C398" s="27">
        <v>546500</v>
      </c>
      <c r="D398" s="27">
        <f>D399</f>
        <v>504048.08999999997</v>
      </c>
      <c r="E398" s="115">
        <v>546500</v>
      </c>
      <c r="F398" s="106"/>
      <c r="G398" s="106"/>
      <c r="H398" s="106"/>
      <c r="I398" s="34">
        <f>D398/E398*100%</f>
        <v>0.92232038426349494</v>
      </c>
    </row>
    <row r="399" spans="1:9">
      <c r="A399" s="28" t="s">
        <v>297</v>
      </c>
      <c r="B399" s="29" t="s">
        <v>298</v>
      </c>
      <c r="C399" s="30">
        <v>546500</v>
      </c>
      <c r="D399" s="30">
        <f>D400</f>
        <v>504048.08999999997</v>
      </c>
      <c r="E399" s="117">
        <v>546500</v>
      </c>
      <c r="F399" s="106"/>
      <c r="G399" s="106"/>
      <c r="H399" s="106"/>
      <c r="I399" s="35">
        <f t="shared" ref="I399:I415" si="1">D399/E399*100%</f>
        <v>0.92232038426349494</v>
      </c>
    </row>
    <row r="400" spans="1:9">
      <c r="A400" s="7" t="s">
        <v>299</v>
      </c>
      <c r="B400" s="8" t="s">
        <v>300</v>
      </c>
      <c r="C400" s="9">
        <v>546500</v>
      </c>
      <c r="D400" s="9">
        <f>D401</f>
        <v>504048.08999999997</v>
      </c>
      <c r="E400" s="114">
        <v>546500</v>
      </c>
      <c r="F400" s="106"/>
      <c r="G400" s="106"/>
      <c r="H400" s="106"/>
      <c r="I400" s="36">
        <f t="shared" si="1"/>
        <v>0.92232038426349494</v>
      </c>
    </row>
    <row r="401" spans="1:9">
      <c r="A401" s="10" t="s">
        <v>281</v>
      </c>
      <c r="B401" s="11" t="s">
        <v>298</v>
      </c>
      <c r="C401" s="12">
        <v>546500</v>
      </c>
      <c r="D401" s="12">
        <f>D402</f>
        <v>504048.08999999997</v>
      </c>
      <c r="E401" s="109">
        <v>546500</v>
      </c>
      <c r="F401" s="106"/>
      <c r="G401" s="106"/>
      <c r="H401" s="106"/>
      <c r="I401" s="37">
        <f t="shared" si="1"/>
        <v>0.92232038426349494</v>
      </c>
    </row>
    <row r="402" spans="1:9">
      <c r="A402" s="13" t="s">
        <v>17</v>
      </c>
      <c r="B402" s="14" t="s">
        <v>301</v>
      </c>
      <c r="C402" s="15">
        <v>546500</v>
      </c>
      <c r="D402" s="15">
        <f>D403+D408</f>
        <v>504048.08999999997</v>
      </c>
      <c r="E402" s="110">
        <v>546500</v>
      </c>
      <c r="F402" s="106"/>
      <c r="G402" s="106"/>
      <c r="H402" s="106"/>
      <c r="I402" s="38">
        <f t="shared" si="1"/>
        <v>0.92232038426349494</v>
      </c>
    </row>
    <row r="403" spans="1:9">
      <c r="A403" s="16" t="s">
        <v>19</v>
      </c>
      <c r="B403" s="17" t="s">
        <v>20</v>
      </c>
      <c r="C403" s="18">
        <v>435500</v>
      </c>
      <c r="D403" s="18">
        <f>D404</f>
        <v>424102.12</v>
      </c>
      <c r="E403" s="105">
        <v>435500</v>
      </c>
      <c r="F403" s="106"/>
      <c r="G403" s="106"/>
      <c r="H403" s="106"/>
      <c r="I403" s="39">
        <f t="shared" si="1"/>
        <v>0.97382805970149255</v>
      </c>
    </row>
    <row r="404" spans="1:9">
      <c r="A404" s="13" t="s">
        <v>302</v>
      </c>
      <c r="B404" s="14" t="s">
        <v>298</v>
      </c>
      <c r="C404" s="15">
        <v>435500</v>
      </c>
      <c r="D404" s="15">
        <f>SUM(D405:D407)</f>
        <v>424102.12</v>
      </c>
      <c r="E404" s="110">
        <v>435500</v>
      </c>
      <c r="F404" s="106"/>
      <c r="G404" s="106"/>
      <c r="H404" s="106"/>
      <c r="I404" s="38">
        <f t="shared" si="1"/>
        <v>0.97382805970149255</v>
      </c>
    </row>
    <row r="405" spans="1:9">
      <c r="A405" s="31" t="s">
        <v>303</v>
      </c>
      <c r="B405" s="32" t="s">
        <v>304</v>
      </c>
      <c r="C405" s="33">
        <v>355000</v>
      </c>
      <c r="D405" s="33">
        <v>352158.82</v>
      </c>
      <c r="E405" s="116">
        <v>355000</v>
      </c>
      <c r="F405" s="106"/>
      <c r="G405" s="106"/>
      <c r="H405" s="106"/>
      <c r="I405" s="40">
        <f t="shared" si="1"/>
        <v>0.99199667605633801</v>
      </c>
    </row>
    <row r="406" spans="1:9">
      <c r="A406" s="31" t="s">
        <v>305</v>
      </c>
      <c r="B406" s="32" t="s">
        <v>36</v>
      </c>
      <c r="C406" s="33">
        <v>22000</v>
      </c>
      <c r="D406" s="33">
        <v>13847.69</v>
      </c>
      <c r="E406" s="116">
        <v>22000</v>
      </c>
      <c r="F406" s="106"/>
      <c r="G406" s="106"/>
      <c r="H406" s="106"/>
      <c r="I406" s="40">
        <f t="shared" si="1"/>
        <v>0.62944045454545461</v>
      </c>
    </row>
    <row r="407" spans="1:9">
      <c r="A407" s="31" t="s">
        <v>306</v>
      </c>
      <c r="B407" s="32" t="s">
        <v>307</v>
      </c>
      <c r="C407" s="33">
        <v>58500</v>
      </c>
      <c r="D407" s="33">
        <v>58095.61</v>
      </c>
      <c r="E407" s="116">
        <v>58500</v>
      </c>
      <c r="F407" s="106"/>
      <c r="G407" s="106"/>
      <c r="H407" s="106"/>
      <c r="I407" s="40">
        <f t="shared" si="1"/>
        <v>0.99308735042735041</v>
      </c>
    </row>
    <row r="408" spans="1:9">
      <c r="A408" s="16" t="s">
        <v>62</v>
      </c>
      <c r="B408" s="17" t="s">
        <v>63</v>
      </c>
      <c r="C408" s="18">
        <v>111000</v>
      </c>
      <c r="D408" s="18">
        <f>D409</f>
        <v>79945.97</v>
      </c>
      <c r="E408" s="105">
        <v>111000</v>
      </c>
      <c r="F408" s="106"/>
      <c r="G408" s="106"/>
      <c r="H408" s="106"/>
      <c r="I408" s="39">
        <f t="shared" si="1"/>
        <v>0.720233963963964</v>
      </c>
    </row>
    <row r="409" spans="1:9">
      <c r="A409" s="13" t="s">
        <v>302</v>
      </c>
      <c r="B409" s="14" t="s">
        <v>298</v>
      </c>
      <c r="C409" s="15">
        <v>111000</v>
      </c>
      <c r="D409" s="15">
        <f>SUM(D410:D415)</f>
        <v>79945.97</v>
      </c>
      <c r="E409" s="110">
        <v>111000</v>
      </c>
      <c r="F409" s="106"/>
      <c r="G409" s="106"/>
      <c r="H409" s="106"/>
      <c r="I409" s="38">
        <f t="shared" si="1"/>
        <v>0.720233963963964</v>
      </c>
    </row>
    <row r="410" spans="1:9">
      <c r="A410" s="31" t="s">
        <v>308</v>
      </c>
      <c r="B410" s="32" t="s">
        <v>309</v>
      </c>
      <c r="C410" s="33">
        <v>6500</v>
      </c>
      <c r="D410" s="33">
        <v>5502.92</v>
      </c>
      <c r="E410" s="116">
        <v>6500</v>
      </c>
      <c r="F410" s="106"/>
      <c r="G410" s="106"/>
      <c r="H410" s="106"/>
      <c r="I410" s="40">
        <f t="shared" si="1"/>
        <v>0.8466030769230769</v>
      </c>
    </row>
    <row r="411" spans="1:9">
      <c r="A411" s="31" t="s">
        <v>310</v>
      </c>
      <c r="B411" s="32" t="s">
        <v>311</v>
      </c>
      <c r="C411" s="33">
        <v>75000</v>
      </c>
      <c r="D411" s="33">
        <v>51356.55</v>
      </c>
      <c r="E411" s="116">
        <v>75000</v>
      </c>
      <c r="F411" s="106"/>
      <c r="G411" s="106"/>
      <c r="H411" s="106"/>
      <c r="I411" s="40">
        <f t="shared" si="1"/>
        <v>0.68475400000000008</v>
      </c>
    </row>
    <row r="412" spans="1:9">
      <c r="A412" s="31" t="s">
        <v>312</v>
      </c>
      <c r="B412" s="32" t="s">
        <v>313</v>
      </c>
      <c r="C412" s="33">
        <v>15000</v>
      </c>
      <c r="D412" s="33">
        <v>12445.53</v>
      </c>
      <c r="E412" s="116">
        <v>15000</v>
      </c>
      <c r="F412" s="106"/>
      <c r="G412" s="106"/>
      <c r="H412" s="106"/>
      <c r="I412" s="40">
        <f t="shared" si="1"/>
        <v>0.82970200000000005</v>
      </c>
    </row>
    <row r="413" spans="1:9">
      <c r="A413" s="31" t="s">
        <v>314</v>
      </c>
      <c r="B413" s="32" t="s">
        <v>83</v>
      </c>
      <c r="C413" s="33">
        <v>11000</v>
      </c>
      <c r="D413" s="33">
        <v>9362.7900000000009</v>
      </c>
      <c r="E413" s="116">
        <v>11000</v>
      </c>
      <c r="F413" s="106"/>
      <c r="G413" s="106"/>
      <c r="H413" s="106"/>
      <c r="I413" s="40">
        <f t="shared" si="1"/>
        <v>0.85116272727272735</v>
      </c>
    </row>
    <row r="414" spans="1:9">
      <c r="A414" s="31" t="s">
        <v>315</v>
      </c>
      <c r="B414" s="32" t="s">
        <v>316</v>
      </c>
      <c r="C414" s="33">
        <v>1500</v>
      </c>
      <c r="D414" s="33">
        <v>770.45</v>
      </c>
      <c r="E414" s="116">
        <v>1500</v>
      </c>
      <c r="F414" s="106"/>
      <c r="G414" s="106"/>
      <c r="H414" s="106"/>
      <c r="I414" s="40">
        <f t="shared" si="1"/>
        <v>0.51363333333333339</v>
      </c>
    </row>
    <row r="415" spans="1:9">
      <c r="A415" s="31" t="s">
        <v>317</v>
      </c>
      <c r="B415" s="32" t="s">
        <v>318</v>
      </c>
      <c r="C415" s="33">
        <v>2000</v>
      </c>
      <c r="D415" s="33">
        <v>507.73</v>
      </c>
      <c r="E415" s="116">
        <v>2000</v>
      </c>
      <c r="F415" s="106"/>
      <c r="G415" s="106"/>
      <c r="H415" s="106"/>
      <c r="I415" s="40">
        <f t="shared" si="1"/>
        <v>0.25386500000000001</v>
      </c>
    </row>
    <row r="416" spans="1:9" ht="24">
      <c r="A416" s="13" t="s">
        <v>319</v>
      </c>
      <c r="B416" s="14" t="s">
        <v>320</v>
      </c>
      <c r="C416" s="15">
        <v>0</v>
      </c>
      <c r="D416" s="15">
        <v>0</v>
      </c>
      <c r="E416" s="110">
        <v>0</v>
      </c>
      <c r="F416" s="106"/>
      <c r="G416" s="106"/>
      <c r="H416" s="106"/>
      <c r="I416" s="38">
        <v>0</v>
      </c>
    </row>
    <row r="417" spans="1:9">
      <c r="A417" s="16" t="s">
        <v>19</v>
      </c>
      <c r="B417" s="17" t="s">
        <v>20</v>
      </c>
      <c r="C417" s="18">
        <v>0</v>
      </c>
      <c r="D417" s="18">
        <v>0</v>
      </c>
      <c r="E417" s="105">
        <v>0</v>
      </c>
      <c r="F417" s="106"/>
      <c r="G417" s="106"/>
      <c r="H417" s="106"/>
      <c r="I417" s="39">
        <v>0</v>
      </c>
    </row>
    <row r="418" spans="1:9">
      <c r="A418" s="19" t="s">
        <v>133</v>
      </c>
      <c r="B418" s="20" t="s">
        <v>134</v>
      </c>
      <c r="C418" s="21">
        <v>0</v>
      </c>
      <c r="D418" s="21">
        <v>0</v>
      </c>
      <c r="E418" s="107">
        <v>0</v>
      </c>
      <c r="F418" s="106"/>
      <c r="G418" s="106"/>
      <c r="H418" s="106"/>
      <c r="I418" s="41">
        <v>0</v>
      </c>
    </row>
    <row r="419" spans="1:9">
      <c r="A419" s="22" t="s">
        <v>133</v>
      </c>
      <c r="B419" s="23" t="s">
        <v>134</v>
      </c>
      <c r="C419" s="24">
        <v>0</v>
      </c>
      <c r="D419" s="24">
        <v>0</v>
      </c>
      <c r="E419" s="108">
        <v>0</v>
      </c>
      <c r="F419" s="106"/>
      <c r="G419" s="106"/>
      <c r="H419" s="106"/>
      <c r="I419" s="42">
        <v>0</v>
      </c>
    </row>
    <row r="420" spans="1:9">
      <c r="A420" s="25" t="s">
        <v>321</v>
      </c>
      <c r="B420" s="26" t="s">
        <v>322</v>
      </c>
      <c r="C420" s="27">
        <v>45410</v>
      </c>
      <c r="D420" s="47">
        <f>D421</f>
        <v>35598.15</v>
      </c>
      <c r="E420" s="115">
        <v>45410</v>
      </c>
      <c r="F420" s="106"/>
      <c r="G420" s="106"/>
      <c r="H420" s="106"/>
      <c r="I420" s="34">
        <f>D420/E420*100%</f>
        <v>0.78392754899801809</v>
      </c>
    </row>
    <row r="421" spans="1:9">
      <c r="A421" s="28" t="s">
        <v>297</v>
      </c>
      <c r="B421" s="29" t="s">
        <v>323</v>
      </c>
      <c r="C421" s="30">
        <v>45410</v>
      </c>
      <c r="D421" s="30">
        <f>D422</f>
        <v>35598.15</v>
      </c>
      <c r="E421" s="117">
        <v>45410</v>
      </c>
      <c r="F421" s="106"/>
      <c r="G421" s="106"/>
      <c r="H421" s="106"/>
      <c r="I421" s="35">
        <f t="shared" ref="I421:I445" si="2">D421/E421*100%</f>
        <v>0.78392754899801809</v>
      </c>
    </row>
    <row r="422" spans="1:9">
      <c r="A422" s="7" t="s">
        <v>324</v>
      </c>
      <c r="B422" s="8" t="s">
        <v>325</v>
      </c>
      <c r="C422" s="9">
        <v>45410</v>
      </c>
      <c r="D422" s="9">
        <f>D423</f>
        <v>35598.15</v>
      </c>
      <c r="E422" s="114">
        <v>45410</v>
      </c>
      <c r="F422" s="106"/>
      <c r="G422" s="106"/>
      <c r="H422" s="106"/>
      <c r="I422" s="36">
        <f t="shared" si="2"/>
        <v>0.78392754899801809</v>
      </c>
    </row>
    <row r="423" spans="1:9">
      <c r="A423" s="10" t="s">
        <v>326</v>
      </c>
      <c r="B423" s="11" t="s">
        <v>327</v>
      </c>
      <c r="C423" s="12">
        <v>45410</v>
      </c>
      <c r="D423" s="12">
        <f>D424+D435</f>
        <v>35598.15</v>
      </c>
      <c r="E423" s="109">
        <v>45410</v>
      </c>
      <c r="F423" s="106"/>
      <c r="G423" s="106"/>
      <c r="H423" s="106"/>
      <c r="I423" s="37">
        <f t="shared" si="2"/>
        <v>0.78392754899801809</v>
      </c>
    </row>
    <row r="424" spans="1:9">
      <c r="A424" s="13" t="s">
        <v>17</v>
      </c>
      <c r="B424" s="14" t="s">
        <v>323</v>
      </c>
      <c r="C424" s="15">
        <v>39100</v>
      </c>
      <c r="D424" s="15">
        <f>D425</f>
        <v>30291.54</v>
      </c>
      <c r="E424" s="110">
        <v>39100</v>
      </c>
      <c r="F424" s="106"/>
      <c r="G424" s="106"/>
      <c r="H424" s="106"/>
      <c r="I424" s="38">
        <f t="shared" si="2"/>
        <v>0.77471969309462918</v>
      </c>
    </row>
    <row r="425" spans="1:9">
      <c r="A425" s="16" t="s">
        <v>19</v>
      </c>
      <c r="B425" s="17" t="s">
        <v>20</v>
      </c>
      <c r="C425" s="18">
        <v>39100</v>
      </c>
      <c r="D425" s="18">
        <f>D426</f>
        <v>30291.54</v>
      </c>
      <c r="E425" s="105">
        <v>39100</v>
      </c>
      <c r="F425" s="106"/>
      <c r="G425" s="106"/>
      <c r="H425" s="106"/>
      <c r="I425" s="39">
        <f t="shared" si="2"/>
        <v>0.77471969309462918</v>
      </c>
    </row>
    <row r="426" spans="1:9">
      <c r="A426" s="13" t="s">
        <v>328</v>
      </c>
      <c r="B426" s="14" t="s">
        <v>329</v>
      </c>
      <c r="C426" s="15">
        <v>39100</v>
      </c>
      <c r="D426" s="15">
        <f>SUM(D427:D434)</f>
        <v>30291.54</v>
      </c>
      <c r="E426" s="110">
        <v>39100</v>
      </c>
      <c r="F426" s="106"/>
      <c r="G426" s="106"/>
      <c r="H426" s="106"/>
      <c r="I426" s="38">
        <f t="shared" si="2"/>
        <v>0.77471969309462918</v>
      </c>
    </row>
    <row r="427" spans="1:9">
      <c r="A427" s="31" t="s">
        <v>303</v>
      </c>
      <c r="B427" s="32" t="s">
        <v>304</v>
      </c>
      <c r="C427" s="33">
        <v>20000</v>
      </c>
      <c r="D427" s="33">
        <v>19784.650000000001</v>
      </c>
      <c r="E427" s="116">
        <v>20000</v>
      </c>
      <c r="F427" s="106"/>
      <c r="G427" s="106"/>
      <c r="H427" s="106"/>
      <c r="I427" s="40">
        <f t="shared" si="2"/>
        <v>0.98923250000000007</v>
      </c>
    </row>
    <row r="428" spans="1:9">
      <c r="A428" s="31" t="s">
        <v>305</v>
      </c>
      <c r="B428" s="32" t="s">
        <v>36</v>
      </c>
      <c r="C428" s="33">
        <v>1500</v>
      </c>
      <c r="D428" s="33">
        <v>1420</v>
      </c>
      <c r="E428" s="116">
        <v>1500</v>
      </c>
      <c r="F428" s="106"/>
      <c r="G428" s="106"/>
      <c r="H428" s="106"/>
      <c r="I428" s="40">
        <f t="shared" si="2"/>
        <v>0.94666666666666666</v>
      </c>
    </row>
    <row r="429" spans="1:9">
      <c r="A429" s="31" t="s">
        <v>306</v>
      </c>
      <c r="B429" s="32" t="s">
        <v>307</v>
      </c>
      <c r="C429" s="33">
        <v>4000</v>
      </c>
      <c r="D429" s="33">
        <v>3264.49</v>
      </c>
      <c r="E429" s="116">
        <v>4000</v>
      </c>
      <c r="F429" s="106"/>
      <c r="G429" s="106"/>
      <c r="H429" s="106"/>
      <c r="I429" s="40">
        <f t="shared" si="2"/>
        <v>0.81612249999999997</v>
      </c>
    </row>
    <row r="430" spans="1:9">
      <c r="A430" s="31" t="s">
        <v>308</v>
      </c>
      <c r="B430" s="32" t="s">
        <v>309</v>
      </c>
      <c r="C430" s="33">
        <v>1100</v>
      </c>
      <c r="D430" s="33">
        <v>606.13</v>
      </c>
      <c r="E430" s="116">
        <v>1100</v>
      </c>
      <c r="F430" s="106"/>
      <c r="G430" s="106"/>
      <c r="H430" s="106"/>
      <c r="I430" s="40">
        <f t="shared" si="2"/>
        <v>0.5510272727272727</v>
      </c>
    </row>
    <row r="431" spans="1:9">
      <c r="A431" s="31" t="s">
        <v>310</v>
      </c>
      <c r="B431" s="32" t="s">
        <v>311</v>
      </c>
      <c r="C431" s="33">
        <v>7000</v>
      </c>
      <c r="D431" s="33">
        <v>3089.56</v>
      </c>
      <c r="E431" s="116">
        <v>7000</v>
      </c>
      <c r="F431" s="106"/>
      <c r="G431" s="106"/>
      <c r="H431" s="106"/>
      <c r="I431" s="40">
        <f t="shared" si="2"/>
        <v>0.44136571428571431</v>
      </c>
    </row>
    <row r="432" spans="1:9">
      <c r="A432" s="31" t="s">
        <v>312</v>
      </c>
      <c r="B432" s="32" t="s">
        <v>313</v>
      </c>
      <c r="C432" s="33">
        <v>1600</v>
      </c>
      <c r="D432" s="33">
        <v>639.12</v>
      </c>
      <c r="E432" s="116">
        <v>1600</v>
      </c>
      <c r="F432" s="106"/>
      <c r="G432" s="106"/>
      <c r="H432" s="106"/>
      <c r="I432" s="40">
        <f t="shared" si="2"/>
        <v>0.39945000000000003</v>
      </c>
    </row>
    <row r="433" spans="1:9">
      <c r="A433" s="31" t="s">
        <v>314</v>
      </c>
      <c r="B433" s="32" t="s">
        <v>83</v>
      </c>
      <c r="C433" s="33">
        <v>3400</v>
      </c>
      <c r="D433" s="33">
        <v>1012.64</v>
      </c>
      <c r="E433" s="116">
        <v>3400</v>
      </c>
      <c r="F433" s="106"/>
      <c r="G433" s="106"/>
      <c r="H433" s="106"/>
      <c r="I433" s="40">
        <f t="shared" si="2"/>
        <v>0.29783529411764703</v>
      </c>
    </row>
    <row r="434" spans="1:9">
      <c r="A434" s="31" t="s">
        <v>315</v>
      </c>
      <c r="B434" s="32" t="s">
        <v>316</v>
      </c>
      <c r="C434" s="33">
        <v>500</v>
      </c>
      <c r="D434" s="33">
        <v>474.95</v>
      </c>
      <c r="E434" s="116">
        <v>500</v>
      </c>
      <c r="F434" s="106"/>
      <c r="G434" s="106"/>
      <c r="H434" s="106"/>
      <c r="I434" s="40">
        <f t="shared" si="2"/>
        <v>0.94989999999999997</v>
      </c>
    </row>
    <row r="435" spans="1:9" ht="24">
      <c r="A435" s="13" t="s">
        <v>330</v>
      </c>
      <c r="B435" s="14" t="s">
        <v>331</v>
      </c>
      <c r="C435" s="15">
        <v>5310</v>
      </c>
      <c r="D435" s="15">
        <f>D436+D439</f>
        <v>5306.61</v>
      </c>
      <c r="E435" s="110">
        <v>5310</v>
      </c>
      <c r="F435" s="106"/>
      <c r="G435" s="106"/>
      <c r="H435" s="106"/>
      <c r="I435" s="38">
        <f t="shared" si="2"/>
        <v>0.99936158192090385</v>
      </c>
    </row>
    <row r="436" spans="1:9">
      <c r="A436" s="16" t="s">
        <v>19</v>
      </c>
      <c r="B436" s="17" t="s">
        <v>20</v>
      </c>
      <c r="C436" s="18">
        <v>1810</v>
      </c>
      <c r="D436" s="18">
        <f>D437</f>
        <v>1806.61</v>
      </c>
      <c r="E436" s="105">
        <v>1810</v>
      </c>
      <c r="F436" s="106"/>
      <c r="G436" s="106"/>
      <c r="H436" s="106"/>
      <c r="I436" s="39">
        <f t="shared" si="2"/>
        <v>0.99812707182320437</v>
      </c>
    </row>
    <row r="437" spans="1:9">
      <c r="A437" s="13" t="s">
        <v>328</v>
      </c>
      <c r="B437" s="14" t="s">
        <v>329</v>
      </c>
      <c r="C437" s="15">
        <v>1810</v>
      </c>
      <c r="D437" s="15">
        <f>D438</f>
        <v>1806.61</v>
      </c>
      <c r="E437" s="110">
        <v>1810</v>
      </c>
      <c r="F437" s="106"/>
      <c r="G437" s="106"/>
      <c r="H437" s="106"/>
      <c r="I437" s="38">
        <f t="shared" si="2"/>
        <v>0.99812707182320437</v>
      </c>
    </row>
    <row r="438" spans="1:9">
      <c r="A438" s="31" t="s">
        <v>332</v>
      </c>
      <c r="B438" s="32" t="s">
        <v>333</v>
      </c>
      <c r="C438" s="33">
        <v>1810</v>
      </c>
      <c r="D438" s="33">
        <v>1806.61</v>
      </c>
      <c r="E438" s="116">
        <v>1810</v>
      </c>
      <c r="F438" s="106"/>
      <c r="G438" s="106"/>
      <c r="H438" s="106"/>
      <c r="I438" s="40">
        <f t="shared" si="2"/>
        <v>0.99812707182320437</v>
      </c>
    </row>
    <row r="439" spans="1:9">
      <c r="A439" s="16" t="s">
        <v>127</v>
      </c>
      <c r="B439" s="17" t="s">
        <v>128</v>
      </c>
      <c r="C439" s="18">
        <v>3500</v>
      </c>
      <c r="D439" s="18">
        <f>D440</f>
        <v>3500</v>
      </c>
      <c r="E439" s="105">
        <v>3500</v>
      </c>
      <c r="F439" s="106"/>
      <c r="G439" s="106"/>
      <c r="H439" s="106"/>
      <c r="I439" s="39">
        <f t="shared" si="2"/>
        <v>1</v>
      </c>
    </row>
    <row r="440" spans="1:9">
      <c r="A440" s="13" t="s">
        <v>328</v>
      </c>
      <c r="B440" s="14" t="s">
        <v>329</v>
      </c>
      <c r="C440" s="15">
        <v>3500</v>
      </c>
      <c r="D440" s="15">
        <f>D441</f>
        <v>3500</v>
      </c>
      <c r="E440" s="110">
        <v>3500</v>
      </c>
      <c r="F440" s="106"/>
      <c r="G440" s="106"/>
      <c r="H440" s="106"/>
      <c r="I440" s="38">
        <f t="shared" si="2"/>
        <v>1</v>
      </c>
    </row>
    <row r="441" spans="1:9">
      <c r="A441" s="31" t="s">
        <v>332</v>
      </c>
      <c r="B441" s="32" t="s">
        <v>333</v>
      </c>
      <c r="C441" s="33">
        <v>3500</v>
      </c>
      <c r="D441" s="33">
        <v>3500</v>
      </c>
      <c r="E441" s="116">
        <v>3500</v>
      </c>
      <c r="F441" s="106"/>
      <c r="G441" s="106"/>
      <c r="H441" s="106"/>
      <c r="I441" s="40">
        <f t="shared" si="2"/>
        <v>1</v>
      </c>
    </row>
    <row r="442" spans="1:9" ht="24">
      <c r="A442" s="13" t="s">
        <v>334</v>
      </c>
      <c r="B442" s="14" t="s">
        <v>335</v>
      </c>
      <c r="C442" s="15">
        <v>1000</v>
      </c>
      <c r="D442" s="15">
        <v>0</v>
      </c>
      <c r="E442" s="110">
        <v>1000</v>
      </c>
      <c r="F442" s="106"/>
      <c r="G442" s="106"/>
      <c r="H442" s="106"/>
      <c r="I442" s="38">
        <f t="shared" si="2"/>
        <v>0</v>
      </c>
    </row>
    <row r="443" spans="1:9">
      <c r="A443" s="16" t="s">
        <v>19</v>
      </c>
      <c r="B443" s="17" t="s">
        <v>20</v>
      </c>
      <c r="C443" s="18">
        <v>1000</v>
      </c>
      <c r="D443" s="18">
        <v>0</v>
      </c>
      <c r="E443" s="105">
        <v>1000</v>
      </c>
      <c r="F443" s="106"/>
      <c r="G443" s="106"/>
      <c r="H443" s="106"/>
      <c r="I443" s="39">
        <f t="shared" si="2"/>
        <v>0</v>
      </c>
    </row>
    <row r="444" spans="1:9">
      <c r="A444" s="13" t="s">
        <v>328</v>
      </c>
      <c r="B444" s="14" t="s">
        <v>329</v>
      </c>
      <c r="C444" s="15">
        <v>1000</v>
      </c>
      <c r="D444" s="15">
        <v>0</v>
      </c>
      <c r="E444" s="110">
        <v>1000</v>
      </c>
      <c r="F444" s="106"/>
      <c r="G444" s="106"/>
      <c r="H444" s="106"/>
      <c r="I444" s="38">
        <f t="shared" si="2"/>
        <v>0</v>
      </c>
    </row>
    <row r="445" spans="1:9">
      <c r="A445" s="31" t="s">
        <v>317</v>
      </c>
      <c r="B445" s="32" t="s">
        <v>318</v>
      </c>
      <c r="C445" s="33">
        <v>1000</v>
      </c>
      <c r="D445" s="33">
        <v>0</v>
      </c>
      <c r="E445" s="116">
        <v>1000</v>
      </c>
      <c r="F445" s="106"/>
      <c r="G445" s="106"/>
      <c r="H445" s="106"/>
      <c r="I445" s="40">
        <f t="shared" si="2"/>
        <v>0</v>
      </c>
    </row>
    <row r="446" spans="1:9" ht="0" hidden="1" customHeight="1"/>
  </sheetData>
  <mergeCells count="438">
    <mergeCell ref="E441:H441"/>
    <mergeCell ref="E442:H442"/>
    <mergeCell ref="E443:H443"/>
    <mergeCell ref="E444:H444"/>
    <mergeCell ref="E445:H445"/>
    <mergeCell ref="E436:H436"/>
    <mergeCell ref="E437:H437"/>
    <mergeCell ref="E438:H438"/>
    <mergeCell ref="E439:H439"/>
    <mergeCell ref="E440:H440"/>
    <mergeCell ref="E431:H431"/>
    <mergeCell ref="E432:H432"/>
    <mergeCell ref="E433:H433"/>
    <mergeCell ref="E434:H434"/>
    <mergeCell ref="E435:H435"/>
    <mergeCell ref="E426:H426"/>
    <mergeCell ref="E427:H427"/>
    <mergeCell ref="E428:H428"/>
    <mergeCell ref="E429:H429"/>
    <mergeCell ref="E430:H430"/>
    <mergeCell ref="E421:H421"/>
    <mergeCell ref="E422:H422"/>
    <mergeCell ref="E423:H423"/>
    <mergeCell ref="E424:H424"/>
    <mergeCell ref="E425:H425"/>
    <mergeCell ref="E416:H416"/>
    <mergeCell ref="E417:H417"/>
    <mergeCell ref="E418:H418"/>
    <mergeCell ref="E419:H419"/>
    <mergeCell ref="E420:H420"/>
    <mergeCell ref="E411:H411"/>
    <mergeCell ref="E412:H412"/>
    <mergeCell ref="E413:H413"/>
    <mergeCell ref="E414:H414"/>
    <mergeCell ref="E415:H415"/>
    <mergeCell ref="E406:H406"/>
    <mergeCell ref="E407:H407"/>
    <mergeCell ref="E408:H408"/>
    <mergeCell ref="E409:H409"/>
    <mergeCell ref="E410:H410"/>
    <mergeCell ref="E401:H401"/>
    <mergeCell ref="E402:H402"/>
    <mergeCell ref="E403:H403"/>
    <mergeCell ref="E404:H404"/>
    <mergeCell ref="E405:H405"/>
    <mergeCell ref="E396:H396"/>
    <mergeCell ref="E397:H397"/>
    <mergeCell ref="E398:H398"/>
    <mergeCell ref="E399:H399"/>
    <mergeCell ref="E400:H400"/>
    <mergeCell ref="E391:H391"/>
    <mergeCell ref="E392:H392"/>
    <mergeCell ref="E393:H393"/>
    <mergeCell ref="E394:H394"/>
    <mergeCell ref="E395:H395"/>
    <mergeCell ref="E386:H386"/>
    <mergeCell ref="E387:H387"/>
    <mergeCell ref="E388:H388"/>
    <mergeCell ref="E389:H389"/>
    <mergeCell ref="E390:H390"/>
    <mergeCell ref="E381:H381"/>
    <mergeCell ref="E382:H382"/>
    <mergeCell ref="E383:H383"/>
    <mergeCell ref="E384:H384"/>
    <mergeCell ref="E385:H385"/>
    <mergeCell ref="E376:H376"/>
    <mergeCell ref="E377:H377"/>
    <mergeCell ref="E378:H378"/>
    <mergeCell ref="E379:H379"/>
    <mergeCell ref="E380:H380"/>
    <mergeCell ref="E371:H371"/>
    <mergeCell ref="E372:H372"/>
    <mergeCell ref="E373:H373"/>
    <mergeCell ref="E374:H374"/>
    <mergeCell ref="E375:H375"/>
    <mergeCell ref="E366:H366"/>
    <mergeCell ref="E367:H367"/>
    <mergeCell ref="E368:H368"/>
    <mergeCell ref="E369:H369"/>
    <mergeCell ref="E370:H370"/>
    <mergeCell ref="E361:H361"/>
    <mergeCell ref="E362:H362"/>
    <mergeCell ref="E363:H363"/>
    <mergeCell ref="E364:H364"/>
    <mergeCell ref="E365:H365"/>
    <mergeCell ref="E356:H356"/>
    <mergeCell ref="E357:H357"/>
    <mergeCell ref="E358:H358"/>
    <mergeCell ref="E359:H359"/>
    <mergeCell ref="E360:H360"/>
    <mergeCell ref="E351:H351"/>
    <mergeCell ref="E352:H352"/>
    <mergeCell ref="E353:H353"/>
    <mergeCell ref="E354:H354"/>
    <mergeCell ref="E355:H355"/>
    <mergeCell ref="E346:H346"/>
    <mergeCell ref="E347:H347"/>
    <mergeCell ref="E348:H348"/>
    <mergeCell ref="E349:H349"/>
    <mergeCell ref="E350:H350"/>
    <mergeCell ref="E341:H341"/>
    <mergeCell ref="E342:H342"/>
    <mergeCell ref="E343:H343"/>
    <mergeCell ref="E344:H344"/>
    <mergeCell ref="E345:H345"/>
    <mergeCell ref="E336:H336"/>
    <mergeCell ref="E337:H337"/>
    <mergeCell ref="E338:H338"/>
    <mergeCell ref="E339:H339"/>
    <mergeCell ref="E340:H340"/>
    <mergeCell ref="E331:H331"/>
    <mergeCell ref="E332:H332"/>
    <mergeCell ref="E333:H333"/>
    <mergeCell ref="E334:H334"/>
    <mergeCell ref="E335:H335"/>
    <mergeCell ref="E326:H326"/>
    <mergeCell ref="E327:H327"/>
    <mergeCell ref="E328:H328"/>
    <mergeCell ref="E329:H329"/>
    <mergeCell ref="E330:H330"/>
    <mergeCell ref="E321:H321"/>
    <mergeCell ref="E322:H322"/>
    <mergeCell ref="E323:H323"/>
    <mergeCell ref="E324:H324"/>
    <mergeCell ref="E325:H325"/>
    <mergeCell ref="E316:H316"/>
    <mergeCell ref="E317:H317"/>
    <mergeCell ref="E318:H318"/>
    <mergeCell ref="E319:H319"/>
    <mergeCell ref="E320:H320"/>
    <mergeCell ref="E311:H311"/>
    <mergeCell ref="E312:H312"/>
    <mergeCell ref="E313:H313"/>
    <mergeCell ref="E314:H314"/>
    <mergeCell ref="E315:H315"/>
    <mergeCell ref="E306:H306"/>
    <mergeCell ref="E307:H307"/>
    <mergeCell ref="E308:H308"/>
    <mergeCell ref="E309:H309"/>
    <mergeCell ref="E310:H310"/>
    <mergeCell ref="E301:H301"/>
    <mergeCell ref="E302:H302"/>
    <mergeCell ref="E303:H303"/>
    <mergeCell ref="E304:H304"/>
    <mergeCell ref="E305:H305"/>
    <mergeCell ref="E296:H296"/>
    <mergeCell ref="E297:H297"/>
    <mergeCell ref="E298:H298"/>
    <mergeCell ref="E299:H299"/>
    <mergeCell ref="E300:H300"/>
    <mergeCell ref="E291:H291"/>
    <mergeCell ref="E292:H292"/>
    <mergeCell ref="E293:H293"/>
    <mergeCell ref="E294:H294"/>
    <mergeCell ref="E295:H295"/>
    <mergeCell ref="E286:H286"/>
    <mergeCell ref="E287:H287"/>
    <mergeCell ref="E288:H288"/>
    <mergeCell ref="E289:H289"/>
    <mergeCell ref="E290:H290"/>
    <mergeCell ref="E281:H281"/>
    <mergeCell ref="E282:H282"/>
    <mergeCell ref="E283:H283"/>
    <mergeCell ref="E284:H284"/>
    <mergeCell ref="E285:H285"/>
    <mergeCell ref="E276:H276"/>
    <mergeCell ref="E277:H277"/>
    <mergeCell ref="E278:H278"/>
    <mergeCell ref="E279:H279"/>
    <mergeCell ref="E280:H280"/>
    <mergeCell ref="E271:H271"/>
    <mergeCell ref="E272:H272"/>
    <mergeCell ref="E273:H273"/>
    <mergeCell ref="E274:H274"/>
    <mergeCell ref="E275:H275"/>
    <mergeCell ref="E266:H266"/>
    <mergeCell ref="E267:H267"/>
    <mergeCell ref="E268:H268"/>
    <mergeCell ref="E269:H269"/>
    <mergeCell ref="E270:H270"/>
    <mergeCell ref="E261:H261"/>
    <mergeCell ref="E262:H262"/>
    <mergeCell ref="E263:H263"/>
    <mergeCell ref="E264:H264"/>
    <mergeCell ref="E265:H265"/>
    <mergeCell ref="E256:H256"/>
    <mergeCell ref="E257:H257"/>
    <mergeCell ref="E258:H258"/>
    <mergeCell ref="E259:H259"/>
    <mergeCell ref="E260:H260"/>
    <mergeCell ref="E251:H251"/>
    <mergeCell ref="E252:H252"/>
    <mergeCell ref="E253:H253"/>
    <mergeCell ref="E254:H254"/>
    <mergeCell ref="E255:H255"/>
    <mergeCell ref="E246:H246"/>
    <mergeCell ref="E247:H247"/>
    <mergeCell ref="E248:H248"/>
    <mergeCell ref="E249:H249"/>
    <mergeCell ref="E250:H250"/>
    <mergeCell ref="E241:H241"/>
    <mergeCell ref="E242:H242"/>
    <mergeCell ref="E243:H243"/>
    <mergeCell ref="E244:H244"/>
    <mergeCell ref="E245:H245"/>
    <mergeCell ref="E236:H236"/>
    <mergeCell ref="E237:H237"/>
    <mergeCell ref="E238:H238"/>
    <mergeCell ref="E239:H239"/>
    <mergeCell ref="E240:H240"/>
    <mergeCell ref="E231:H231"/>
    <mergeCell ref="E232:H232"/>
    <mergeCell ref="E233:H233"/>
    <mergeCell ref="E234:H234"/>
    <mergeCell ref="E235:H235"/>
    <mergeCell ref="E226:H226"/>
    <mergeCell ref="E227:H227"/>
    <mergeCell ref="E228:H228"/>
    <mergeCell ref="E229:H229"/>
    <mergeCell ref="E230:H230"/>
    <mergeCell ref="E221:H221"/>
    <mergeCell ref="E222:H222"/>
    <mergeCell ref="E223:H223"/>
    <mergeCell ref="E224:H224"/>
    <mergeCell ref="E225:H225"/>
    <mergeCell ref="E216:H216"/>
    <mergeCell ref="E217:H217"/>
    <mergeCell ref="E218:H218"/>
    <mergeCell ref="E219:H219"/>
    <mergeCell ref="E220:H220"/>
    <mergeCell ref="E211:H211"/>
    <mergeCell ref="E212:H212"/>
    <mergeCell ref="E213:H213"/>
    <mergeCell ref="E214:H214"/>
    <mergeCell ref="E215:H215"/>
    <mergeCell ref="E206:H206"/>
    <mergeCell ref="E207:H207"/>
    <mergeCell ref="E208:H208"/>
    <mergeCell ref="E209:H209"/>
    <mergeCell ref="E210:H210"/>
    <mergeCell ref="E201:H201"/>
    <mergeCell ref="E202:H202"/>
    <mergeCell ref="E203:H203"/>
    <mergeCell ref="E204:H204"/>
    <mergeCell ref="E205:H205"/>
    <mergeCell ref="E196:H196"/>
    <mergeCell ref="E197:H197"/>
    <mergeCell ref="E198:H198"/>
    <mergeCell ref="E199:H199"/>
    <mergeCell ref="E200:H200"/>
    <mergeCell ref="E191:H191"/>
    <mergeCell ref="E192:H192"/>
    <mergeCell ref="E193:H193"/>
    <mergeCell ref="E194:H194"/>
    <mergeCell ref="E195:H195"/>
    <mergeCell ref="E186:H186"/>
    <mergeCell ref="E187:H187"/>
    <mergeCell ref="E188:H188"/>
    <mergeCell ref="E189:H189"/>
    <mergeCell ref="E190:H190"/>
    <mergeCell ref="E181:H181"/>
    <mergeCell ref="E182:H182"/>
    <mergeCell ref="E183:H183"/>
    <mergeCell ref="E184:H184"/>
    <mergeCell ref="E185:H185"/>
    <mergeCell ref="E176:H176"/>
    <mergeCell ref="E177:H177"/>
    <mergeCell ref="E178:H178"/>
    <mergeCell ref="E179:H179"/>
    <mergeCell ref="E180:H180"/>
    <mergeCell ref="E171:H171"/>
    <mergeCell ref="E172:H172"/>
    <mergeCell ref="E173:H173"/>
    <mergeCell ref="E174:H174"/>
    <mergeCell ref="E175:H175"/>
    <mergeCell ref="E166:H166"/>
    <mergeCell ref="E167:H167"/>
    <mergeCell ref="E168:H168"/>
    <mergeCell ref="E169:H169"/>
    <mergeCell ref="E170:H170"/>
    <mergeCell ref="E161:H161"/>
    <mergeCell ref="E162:H162"/>
    <mergeCell ref="E163:H163"/>
    <mergeCell ref="E164:H164"/>
    <mergeCell ref="E165:H165"/>
    <mergeCell ref="E156:H156"/>
    <mergeCell ref="E157:H157"/>
    <mergeCell ref="E158:H158"/>
    <mergeCell ref="E159:H159"/>
    <mergeCell ref="E160:H160"/>
    <mergeCell ref="E151:H151"/>
    <mergeCell ref="E152:H152"/>
    <mergeCell ref="E153:H153"/>
    <mergeCell ref="E154:H154"/>
    <mergeCell ref="E155:H155"/>
    <mergeCell ref="E146:H146"/>
    <mergeCell ref="E147:H147"/>
    <mergeCell ref="E148:H148"/>
    <mergeCell ref="E149:H149"/>
    <mergeCell ref="E150:H150"/>
    <mergeCell ref="E141:H141"/>
    <mergeCell ref="E142:H142"/>
    <mergeCell ref="E143:H143"/>
    <mergeCell ref="E144:H144"/>
    <mergeCell ref="E145:H145"/>
    <mergeCell ref="E136:H136"/>
    <mergeCell ref="E137:H137"/>
    <mergeCell ref="E138:H138"/>
    <mergeCell ref="E139:H139"/>
    <mergeCell ref="E140:H140"/>
    <mergeCell ref="E131:H131"/>
    <mergeCell ref="E132:H132"/>
    <mergeCell ref="E133:H133"/>
    <mergeCell ref="E134:H134"/>
    <mergeCell ref="E135:H135"/>
    <mergeCell ref="E126:H126"/>
    <mergeCell ref="E127:H127"/>
    <mergeCell ref="E128:H128"/>
    <mergeCell ref="E129:H129"/>
    <mergeCell ref="E130:H130"/>
    <mergeCell ref="E121:H121"/>
    <mergeCell ref="E122:H122"/>
    <mergeCell ref="E123:H123"/>
    <mergeCell ref="E124:H124"/>
    <mergeCell ref="E125:H125"/>
    <mergeCell ref="E116:H116"/>
    <mergeCell ref="E117:H117"/>
    <mergeCell ref="E118:H118"/>
    <mergeCell ref="E119:H119"/>
    <mergeCell ref="E120:H120"/>
    <mergeCell ref="E111:H111"/>
    <mergeCell ref="E112:H112"/>
    <mergeCell ref="E113:H113"/>
    <mergeCell ref="E114:H114"/>
    <mergeCell ref="E115:H115"/>
    <mergeCell ref="E106:H106"/>
    <mergeCell ref="E107:H107"/>
    <mergeCell ref="E108:H108"/>
    <mergeCell ref="E109:H109"/>
    <mergeCell ref="E110:H110"/>
    <mergeCell ref="E101:H101"/>
    <mergeCell ref="E102:H102"/>
    <mergeCell ref="E103:H103"/>
    <mergeCell ref="E104:H104"/>
    <mergeCell ref="E105:H105"/>
    <mergeCell ref="E96:H96"/>
    <mergeCell ref="E97:H97"/>
    <mergeCell ref="E98:H98"/>
    <mergeCell ref="E99:H99"/>
    <mergeCell ref="E100:H100"/>
    <mergeCell ref="E91:H91"/>
    <mergeCell ref="E92:H92"/>
    <mergeCell ref="E93:H93"/>
    <mergeCell ref="E94:H94"/>
    <mergeCell ref="E95:H95"/>
    <mergeCell ref="E86:H86"/>
    <mergeCell ref="E87:H87"/>
    <mergeCell ref="E88:H88"/>
    <mergeCell ref="E89:H89"/>
    <mergeCell ref="E90:H90"/>
    <mergeCell ref="E81:H81"/>
    <mergeCell ref="E82:H82"/>
    <mergeCell ref="E83:H83"/>
    <mergeCell ref="E84:H84"/>
    <mergeCell ref="E85:H85"/>
    <mergeCell ref="E76:H76"/>
    <mergeCell ref="E77:H77"/>
    <mergeCell ref="E78:H78"/>
    <mergeCell ref="E79:H79"/>
    <mergeCell ref="E80:H80"/>
    <mergeCell ref="E71:H71"/>
    <mergeCell ref="E72:H72"/>
    <mergeCell ref="E73:H73"/>
    <mergeCell ref="E74:H74"/>
    <mergeCell ref="E75:H75"/>
    <mergeCell ref="E66:H66"/>
    <mergeCell ref="E67:H67"/>
    <mergeCell ref="E68:H68"/>
    <mergeCell ref="E69:H69"/>
    <mergeCell ref="E70:H70"/>
    <mergeCell ref="E61:H61"/>
    <mergeCell ref="E62:H62"/>
    <mergeCell ref="E63:H63"/>
    <mergeCell ref="E64:H64"/>
    <mergeCell ref="E65:H65"/>
    <mergeCell ref="E56:H56"/>
    <mergeCell ref="E57:H57"/>
    <mergeCell ref="E58:H58"/>
    <mergeCell ref="E59:H59"/>
    <mergeCell ref="E60:H60"/>
    <mergeCell ref="E51:H51"/>
    <mergeCell ref="E52:H52"/>
    <mergeCell ref="E53:H53"/>
    <mergeCell ref="E54:H54"/>
    <mergeCell ref="E55:H55"/>
    <mergeCell ref="E46:H46"/>
    <mergeCell ref="E47:H47"/>
    <mergeCell ref="E48:H48"/>
    <mergeCell ref="E49:H49"/>
    <mergeCell ref="E50:H50"/>
    <mergeCell ref="E41:H41"/>
    <mergeCell ref="E42:H42"/>
    <mergeCell ref="E43:H43"/>
    <mergeCell ref="E44:H44"/>
    <mergeCell ref="E45:H45"/>
    <mergeCell ref="E36:H36"/>
    <mergeCell ref="E37:H37"/>
    <mergeCell ref="E38:H38"/>
    <mergeCell ref="E39:H39"/>
    <mergeCell ref="E40:H40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30:H30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A6:I6"/>
    <mergeCell ref="A8:I8"/>
    <mergeCell ref="A10:I10"/>
    <mergeCell ref="A12:I12"/>
    <mergeCell ref="E15:H15"/>
    <mergeCell ref="A1:E1"/>
    <mergeCell ref="H1:I1"/>
    <mergeCell ref="A4:I4"/>
    <mergeCell ref="E21:H21"/>
  </mergeCells>
  <pageMargins left="0.39370078740157499" right="0.196850393700787" top="0.39370078740157499" bottom="0.63976377952755903" header="0.39370078740157499" footer="0.39370078740157499"/>
  <pageSetup paperSize="9" orientation="landscape" verticalDpi="300" r:id="rId1"/>
  <headerFooter alignWithMargins="0">
    <oddFooter>&amp;L&amp;"Arial,Regular"&amp;8 LC147RP-IRS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pane ySplit="1" topLeftCell="A8" activePane="bottomLeft" state="frozen"/>
      <selection pane="bottomLeft" activeCell="C37" sqref="C37"/>
    </sheetView>
  </sheetViews>
  <sheetFormatPr defaultRowHeight="15"/>
  <cols>
    <col min="1" max="1" width="0.5703125" style="48" customWidth="1"/>
    <col min="2" max="2" width="3.28515625" style="48" customWidth="1"/>
    <col min="3" max="3" width="94" style="48" customWidth="1"/>
    <col min="4" max="4" width="17.42578125" style="48" customWidth="1"/>
    <col min="5" max="5" width="8" style="48" customWidth="1"/>
    <col min="6" max="6" width="9.42578125" style="48" customWidth="1"/>
    <col min="7" max="7" width="10.5703125" style="48" customWidth="1"/>
    <col min="8" max="8" width="0" style="48" hidden="1" customWidth="1"/>
    <col min="9" max="9" width="0.85546875" style="48" customWidth="1"/>
    <col min="10" max="10" width="0" style="48" hidden="1" customWidth="1"/>
    <col min="11" max="11" width="0.5703125" style="48" customWidth="1"/>
    <col min="12" max="16384" width="9.140625" style="48"/>
  </cols>
  <sheetData>
    <row r="1" spans="1:9" ht="14.1" customHeight="1">
      <c r="A1" s="118" t="s">
        <v>0</v>
      </c>
      <c r="B1" s="119"/>
      <c r="C1" s="119"/>
      <c r="D1" s="119"/>
      <c r="E1" s="119"/>
      <c r="F1" s="120"/>
      <c r="G1" s="119"/>
    </row>
    <row r="2" spans="1:9" ht="14.1" customHeight="1">
      <c r="A2" s="121" t="s">
        <v>1</v>
      </c>
      <c r="B2" s="119"/>
      <c r="C2" s="119"/>
      <c r="D2" s="119"/>
      <c r="E2" s="119"/>
      <c r="F2" s="119"/>
      <c r="G2" s="119"/>
    </row>
    <row r="3" spans="1:9" ht="14.1" customHeight="1">
      <c r="A3" s="121" t="s">
        <v>2</v>
      </c>
      <c r="B3" s="119"/>
      <c r="C3" s="119"/>
      <c r="D3" s="119"/>
      <c r="E3" s="119"/>
      <c r="F3" s="119"/>
      <c r="G3" s="119"/>
    </row>
    <row r="4" spans="1:9" ht="14.1" customHeight="1">
      <c r="A4" s="121" t="s">
        <v>358</v>
      </c>
      <c r="B4" s="119"/>
      <c r="C4" s="119"/>
      <c r="D4" s="119"/>
      <c r="E4" s="119"/>
      <c r="F4" s="119"/>
      <c r="G4" s="119"/>
    </row>
    <row r="5" spans="1:9" ht="39.75" customHeight="1"/>
    <row r="6" spans="1:9" ht="18" customHeight="1">
      <c r="B6" s="125" t="s">
        <v>357</v>
      </c>
      <c r="C6" s="119"/>
      <c r="D6" s="119"/>
      <c r="E6" s="119"/>
      <c r="F6" s="119"/>
      <c r="G6" s="119"/>
    </row>
    <row r="7" spans="1:9" ht="1.9" customHeight="1"/>
    <row r="8" spans="1:9" ht="18" customHeight="1">
      <c r="B8" s="126" t="s">
        <v>356</v>
      </c>
      <c r="C8" s="119"/>
      <c r="D8" s="119"/>
      <c r="E8" s="119"/>
      <c r="F8" s="119"/>
      <c r="G8" s="119"/>
    </row>
    <row r="9" spans="1:9" ht="21.75" customHeight="1"/>
    <row r="10" spans="1:9" ht="15" customHeight="1">
      <c r="A10" s="124" t="s">
        <v>339</v>
      </c>
      <c r="B10" s="123"/>
      <c r="C10" s="53" t="s">
        <v>339</v>
      </c>
      <c r="D10" s="54" t="s">
        <v>7</v>
      </c>
      <c r="E10" s="122" t="s">
        <v>8</v>
      </c>
      <c r="F10" s="123"/>
      <c r="G10" s="122" t="s">
        <v>355</v>
      </c>
      <c r="H10" s="123"/>
      <c r="I10" s="123"/>
    </row>
    <row r="11" spans="1:9">
      <c r="A11" s="127" t="s">
        <v>339</v>
      </c>
      <c r="B11" s="119"/>
      <c r="C11" s="50" t="s">
        <v>339</v>
      </c>
      <c r="D11" s="52" t="s">
        <v>339</v>
      </c>
      <c r="E11" s="121" t="s">
        <v>339</v>
      </c>
      <c r="F11" s="119"/>
      <c r="G11" s="121" t="s">
        <v>339</v>
      </c>
      <c r="H11" s="119"/>
      <c r="I11" s="119"/>
    </row>
    <row r="12" spans="1:9">
      <c r="A12" s="128" t="s">
        <v>354</v>
      </c>
      <c r="B12" s="129"/>
      <c r="C12" s="58" t="s">
        <v>353</v>
      </c>
      <c r="D12" s="68" t="s">
        <v>339</v>
      </c>
      <c r="E12" s="130" t="s">
        <v>339</v>
      </c>
      <c r="F12" s="129"/>
      <c r="G12" s="130" t="s">
        <v>339</v>
      </c>
      <c r="H12" s="129"/>
      <c r="I12" s="129"/>
    </row>
    <row r="13" spans="1:9">
      <c r="A13" s="131" t="s">
        <v>339</v>
      </c>
      <c r="B13" s="123"/>
      <c r="C13" s="57" t="s">
        <v>352</v>
      </c>
      <c r="D13" s="56">
        <v>6769060</v>
      </c>
      <c r="E13" s="132">
        <v>4100095.38</v>
      </c>
      <c r="F13" s="123"/>
      <c r="G13" s="133">
        <f>E13/D13*100%</f>
        <v>0.60571118885044595</v>
      </c>
      <c r="H13" s="134"/>
      <c r="I13" s="134"/>
    </row>
    <row r="14" spans="1:9">
      <c r="A14" s="131" t="s">
        <v>339</v>
      </c>
      <c r="B14" s="123"/>
      <c r="C14" s="57" t="s">
        <v>351</v>
      </c>
      <c r="D14" s="56">
        <v>85000</v>
      </c>
      <c r="E14" s="132">
        <v>26408.01</v>
      </c>
      <c r="F14" s="123"/>
      <c r="G14" s="133">
        <f t="shared" ref="G14:G16" si="0">E14/D14*100%</f>
        <v>0.31068247058823528</v>
      </c>
      <c r="H14" s="134"/>
      <c r="I14" s="134"/>
    </row>
    <row r="15" spans="1:9">
      <c r="A15" s="131" t="s">
        <v>339</v>
      </c>
      <c r="B15" s="123"/>
      <c r="C15" s="57" t="s">
        <v>349</v>
      </c>
      <c r="D15" s="56">
        <v>2195403</v>
      </c>
      <c r="E15" s="132">
        <f>1391374.21+503540.36+30291.54</f>
        <v>1925206.1099999999</v>
      </c>
      <c r="F15" s="123"/>
      <c r="G15" s="133">
        <f t="shared" si="0"/>
        <v>0.87692606323303735</v>
      </c>
      <c r="H15" s="134"/>
      <c r="I15" s="134"/>
    </row>
    <row r="16" spans="1:9">
      <c r="A16" s="131" t="s">
        <v>339</v>
      </c>
      <c r="B16" s="123"/>
      <c r="C16" s="57" t="s">
        <v>348</v>
      </c>
      <c r="D16" s="56">
        <v>5090524</v>
      </c>
      <c r="E16" s="132">
        <f>3372711.1+507.73+5306.61</f>
        <v>3378525.44</v>
      </c>
      <c r="F16" s="123"/>
      <c r="G16" s="133">
        <f t="shared" si="0"/>
        <v>0.66368912905626221</v>
      </c>
      <c r="H16" s="134"/>
      <c r="I16" s="134"/>
    </row>
    <row r="17" spans="1:11">
      <c r="A17" s="127" t="s">
        <v>339</v>
      </c>
      <c r="B17" s="119"/>
      <c r="C17" s="50" t="s">
        <v>339</v>
      </c>
      <c r="D17" s="52" t="s">
        <v>339</v>
      </c>
      <c r="E17" s="121" t="s">
        <v>339</v>
      </c>
      <c r="F17" s="119"/>
      <c r="G17" s="121" t="s">
        <v>339</v>
      </c>
      <c r="H17" s="119"/>
      <c r="I17" s="119"/>
    </row>
    <row r="18" spans="1:11">
      <c r="A18" s="135" t="s">
        <v>347</v>
      </c>
      <c r="B18" s="136"/>
      <c r="C18" s="59" t="s">
        <v>346</v>
      </c>
      <c r="D18" s="69" t="s">
        <v>339</v>
      </c>
      <c r="E18" s="137" t="s">
        <v>339</v>
      </c>
      <c r="F18" s="136"/>
      <c r="G18" s="137" t="s">
        <v>339</v>
      </c>
      <c r="H18" s="136"/>
      <c r="I18" s="136"/>
    </row>
    <row r="19" spans="1:11">
      <c r="A19" s="131" t="s">
        <v>339</v>
      </c>
      <c r="B19" s="123"/>
      <c r="C19" s="57" t="s">
        <v>345</v>
      </c>
      <c r="D19" s="55">
        <v>431867</v>
      </c>
      <c r="E19" s="132">
        <v>500000</v>
      </c>
      <c r="F19" s="123"/>
      <c r="G19" s="133">
        <f t="shared" ref="G19" si="1">E19/D19*100%</f>
        <v>1.157763848592275</v>
      </c>
      <c r="H19" s="134"/>
      <c r="I19" s="134"/>
    </row>
    <row r="20" spans="1:11">
      <c r="A20" s="131" t="s">
        <v>339</v>
      </c>
      <c r="B20" s="123"/>
      <c r="C20" s="57" t="s">
        <v>343</v>
      </c>
      <c r="D20" s="55">
        <v>0</v>
      </c>
      <c r="E20" s="132">
        <v>0</v>
      </c>
      <c r="F20" s="123"/>
      <c r="G20" s="138">
        <v>0</v>
      </c>
      <c r="H20" s="123"/>
      <c r="I20" s="123"/>
    </row>
    <row r="21" spans="1:11">
      <c r="A21" s="127" t="s">
        <v>339</v>
      </c>
      <c r="B21" s="119"/>
      <c r="C21" s="50" t="s">
        <v>339</v>
      </c>
      <c r="D21" s="52" t="s">
        <v>339</v>
      </c>
      <c r="E21" s="121" t="s">
        <v>339</v>
      </c>
      <c r="F21" s="119"/>
      <c r="G21" s="121" t="s">
        <v>339</v>
      </c>
      <c r="H21" s="119"/>
      <c r="I21" s="119"/>
    </row>
    <row r="22" spans="1:11">
      <c r="A22" s="135" t="s">
        <v>342</v>
      </c>
      <c r="B22" s="136"/>
      <c r="C22" s="59" t="s">
        <v>341</v>
      </c>
      <c r="D22" s="69" t="s">
        <v>339</v>
      </c>
      <c r="E22" s="137" t="s">
        <v>339</v>
      </c>
      <c r="F22" s="136"/>
      <c r="G22" s="137" t="s">
        <v>339</v>
      </c>
      <c r="H22" s="136"/>
      <c r="I22" s="136"/>
    </row>
    <row r="23" spans="1:11">
      <c r="A23" s="131" t="s">
        <v>339</v>
      </c>
      <c r="B23" s="123"/>
      <c r="C23" s="57" t="s">
        <v>340</v>
      </c>
      <c r="D23" s="55">
        <v>0</v>
      </c>
      <c r="E23" s="132">
        <v>0</v>
      </c>
      <c r="F23" s="123"/>
      <c r="G23" s="138" t="s">
        <v>337</v>
      </c>
      <c r="H23" s="123"/>
      <c r="I23" s="123"/>
    </row>
    <row r="24" spans="1:11">
      <c r="A24" s="127" t="s">
        <v>339</v>
      </c>
      <c r="B24" s="119"/>
      <c r="C24" s="50" t="s">
        <v>339</v>
      </c>
      <c r="D24" s="52" t="s">
        <v>339</v>
      </c>
      <c r="E24" s="121" t="s">
        <v>339</v>
      </c>
      <c r="F24" s="119"/>
      <c r="G24" s="121" t="s">
        <v>339</v>
      </c>
      <c r="H24" s="119"/>
      <c r="I24" s="119"/>
    </row>
    <row r="25" spans="1:11">
      <c r="A25" s="127" t="s">
        <v>339</v>
      </c>
      <c r="B25" s="119"/>
      <c r="C25" s="50" t="s">
        <v>339</v>
      </c>
      <c r="D25" s="51" t="s">
        <v>339</v>
      </c>
      <c r="E25" s="139" t="s">
        <v>339</v>
      </c>
      <c r="F25" s="119"/>
      <c r="G25" s="139" t="s">
        <v>339</v>
      </c>
      <c r="H25" s="119"/>
      <c r="I25" s="119"/>
    </row>
    <row r="26" spans="1:11">
      <c r="A26" s="140" t="s">
        <v>339</v>
      </c>
      <c r="B26" s="136"/>
      <c r="C26" s="59" t="s">
        <v>338</v>
      </c>
      <c r="D26" s="70">
        <v>0</v>
      </c>
      <c r="E26" s="141">
        <v>-677228.16</v>
      </c>
      <c r="F26" s="136"/>
      <c r="G26" s="142" t="s">
        <v>337</v>
      </c>
      <c r="H26" s="136"/>
      <c r="I26" s="136"/>
      <c r="J26" s="71"/>
      <c r="K26" s="71"/>
    </row>
    <row r="27" spans="1:11" ht="0" hidden="1" customHeight="1"/>
    <row r="29" spans="1:11">
      <c r="F29" s="60"/>
    </row>
  </sheetData>
  <mergeCells count="58">
    <mergeCell ref="A25:B25"/>
    <mergeCell ref="E25:F25"/>
    <mergeCell ref="G25:I25"/>
    <mergeCell ref="A26:B26"/>
    <mergeCell ref="E26:F26"/>
    <mergeCell ref="G26:I26"/>
    <mergeCell ref="A23:B23"/>
    <mergeCell ref="E23:F23"/>
    <mergeCell ref="G23:I23"/>
    <mergeCell ref="A24:B24"/>
    <mergeCell ref="E24:F24"/>
    <mergeCell ref="G24:I24"/>
    <mergeCell ref="A21:B21"/>
    <mergeCell ref="E21:F21"/>
    <mergeCell ref="G21:I21"/>
    <mergeCell ref="A22:B22"/>
    <mergeCell ref="E22:F22"/>
    <mergeCell ref="G22:I22"/>
    <mergeCell ref="A19:B19"/>
    <mergeCell ref="E19:F19"/>
    <mergeCell ref="G19:I19"/>
    <mergeCell ref="A20:B20"/>
    <mergeCell ref="E20:F20"/>
    <mergeCell ref="G20:I20"/>
    <mergeCell ref="A17:B17"/>
    <mergeCell ref="E17:F17"/>
    <mergeCell ref="G17:I17"/>
    <mergeCell ref="A18:B18"/>
    <mergeCell ref="E18:F18"/>
    <mergeCell ref="G18:I18"/>
    <mergeCell ref="A15:B15"/>
    <mergeCell ref="E15:F15"/>
    <mergeCell ref="G15:I15"/>
    <mergeCell ref="A16:B16"/>
    <mergeCell ref="E16:F16"/>
    <mergeCell ref="G16:I16"/>
    <mergeCell ref="A13:B13"/>
    <mergeCell ref="E13:F13"/>
    <mergeCell ref="G13:I13"/>
    <mergeCell ref="A14:B14"/>
    <mergeCell ref="E14:F14"/>
    <mergeCell ref="G14:I14"/>
    <mergeCell ref="A11:B11"/>
    <mergeCell ref="E11:F11"/>
    <mergeCell ref="G11:I11"/>
    <mergeCell ref="A12:B12"/>
    <mergeCell ref="E12:F12"/>
    <mergeCell ref="G12:I12"/>
    <mergeCell ref="A1:E1"/>
    <mergeCell ref="F1:G1"/>
    <mergeCell ref="A2:G2"/>
    <mergeCell ref="G10:I10"/>
    <mergeCell ref="E10:F10"/>
    <mergeCell ref="A10:B10"/>
    <mergeCell ref="A3:G3"/>
    <mergeCell ref="A4:G4"/>
    <mergeCell ref="B6:G6"/>
    <mergeCell ref="B8:G8"/>
  </mergeCells>
  <pageMargins left="0.39370078740157499" right="0.39370078740157499" top="0.39370078740157499" bottom="0.70866141732283505" header="0.39370078740157499" footer="0.39370078740157499"/>
  <pageSetup paperSize="9" orientation="landscape" horizontalDpi="300" verticalDpi="300" r:id="rId1"/>
  <headerFooter alignWithMargins="0">
    <oddFooter>&amp;L&amp;"Arial,Regular"&amp;8 LC Šifra apl. (2025)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opLeftCell="C1" workbookViewId="0">
      <pane ySplit="2" topLeftCell="A12" activePane="bottomLeft" state="frozen"/>
      <selection pane="bottomLeft" activeCell="H24" sqref="H24:I24"/>
    </sheetView>
  </sheetViews>
  <sheetFormatPr defaultRowHeight="15"/>
  <cols>
    <col min="1" max="1" width="9.7109375" style="48" customWidth="1"/>
    <col min="2" max="2" width="88" style="48" customWidth="1"/>
    <col min="3" max="3" width="19.85546875" style="90" customWidth="1"/>
    <col min="4" max="4" width="17.42578125" style="48" customWidth="1"/>
    <col min="5" max="5" width="8" style="48" customWidth="1"/>
    <col min="6" max="6" width="14.140625" style="48" customWidth="1"/>
    <col min="7" max="7" width="14.140625" style="90" customWidth="1"/>
    <col min="8" max="8" width="10.5703125" style="48" customWidth="1"/>
    <col min="9" max="9" width="0.85546875" style="48" customWidth="1"/>
    <col min="10" max="10" width="0.5703125" style="48" customWidth="1"/>
    <col min="11" max="16384" width="9.140625" style="48"/>
  </cols>
  <sheetData>
    <row r="1" spans="1:9" ht="14.1" customHeight="1">
      <c r="A1" s="118" t="s">
        <v>0</v>
      </c>
      <c r="B1" s="119"/>
      <c r="C1" s="119"/>
      <c r="D1" s="119"/>
      <c r="E1" s="119"/>
      <c r="F1" s="120"/>
      <c r="G1" s="120"/>
      <c r="H1" s="119"/>
    </row>
    <row r="2" spans="1:9" ht="14.1" customHeight="1">
      <c r="A2" s="118" t="s">
        <v>339</v>
      </c>
      <c r="B2" s="119"/>
      <c r="C2" s="119"/>
      <c r="D2" s="119"/>
      <c r="E2" s="119"/>
      <c r="F2" s="120"/>
      <c r="G2" s="120"/>
      <c r="H2" s="119"/>
    </row>
    <row r="3" spans="1:9" ht="17.100000000000001" customHeight="1" thickBot="1"/>
    <row r="4" spans="1:9" ht="26.25" thickTop="1" thickBot="1">
      <c r="A4" s="65" t="s">
        <v>5</v>
      </c>
      <c r="B4" s="64" t="s">
        <v>395</v>
      </c>
      <c r="C4" s="64" t="s">
        <v>418</v>
      </c>
      <c r="D4" s="63" t="s">
        <v>7</v>
      </c>
      <c r="E4" s="155" t="s">
        <v>8</v>
      </c>
      <c r="F4" s="156"/>
      <c r="G4" s="166" t="s">
        <v>426</v>
      </c>
      <c r="H4" s="167" t="s">
        <v>427</v>
      </c>
      <c r="I4" s="156"/>
    </row>
    <row r="5" spans="1:9" ht="15.75" thickTop="1">
      <c r="A5" s="62" t="s">
        <v>339</v>
      </c>
      <c r="B5" s="61" t="s">
        <v>339</v>
      </c>
      <c r="C5" s="97">
        <v>1</v>
      </c>
      <c r="D5" s="97">
        <v>2</v>
      </c>
      <c r="E5" s="149">
        <v>3</v>
      </c>
      <c r="F5" s="168"/>
      <c r="H5" s="149" t="s">
        <v>339</v>
      </c>
      <c r="I5" s="119"/>
    </row>
    <row r="6" spans="1:9" ht="14.1" customHeight="1">
      <c r="A6" s="153" t="s">
        <v>398</v>
      </c>
      <c r="B6" s="154"/>
      <c r="C6" s="154"/>
      <c r="D6" s="154"/>
      <c r="E6" s="153" t="s">
        <v>339</v>
      </c>
      <c r="F6" s="154"/>
      <c r="G6" s="96"/>
      <c r="H6" s="153" t="s">
        <v>339</v>
      </c>
      <c r="I6" s="154"/>
    </row>
    <row r="7" spans="1:9">
      <c r="A7" s="53" t="s">
        <v>394</v>
      </c>
      <c r="B7" s="53" t="s">
        <v>393</v>
      </c>
      <c r="C7" s="165">
        <v>808903.17</v>
      </c>
      <c r="D7" s="66">
        <v>1254094</v>
      </c>
      <c r="E7" s="150">
        <v>879452.27</v>
      </c>
      <c r="F7" s="123"/>
      <c r="G7" s="169">
        <f>E7/C7*100%</f>
        <v>1.0872157541427363</v>
      </c>
      <c r="H7" s="151" t="s">
        <v>392</v>
      </c>
      <c r="I7" s="123"/>
    </row>
    <row r="8" spans="1:9">
      <c r="A8" s="53" t="s">
        <v>391</v>
      </c>
      <c r="B8" s="53" t="s">
        <v>390</v>
      </c>
      <c r="C8" s="165">
        <v>44169.45</v>
      </c>
      <c r="D8" s="66">
        <v>40000</v>
      </c>
      <c r="E8" s="150">
        <v>56656.19</v>
      </c>
      <c r="F8" s="123"/>
      <c r="G8" s="169">
        <f t="shared" ref="G8:G21" si="0">E8/C8*100%</f>
        <v>1.2827008260234167</v>
      </c>
      <c r="H8" s="151" t="s">
        <v>389</v>
      </c>
      <c r="I8" s="123"/>
    </row>
    <row r="9" spans="1:9">
      <c r="A9" s="53" t="s">
        <v>388</v>
      </c>
      <c r="B9" s="53" t="s">
        <v>387</v>
      </c>
      <c r="C9" s="165" t="s">
        <v>419</v>
      </c>
      <c r="D9" s="66">
        <v>8000</v>
      </c>
      <c r="E9" s="150">
        <v>5628.9</v>
      </c>
      <c r="F9" s="123"/>
      <c r="G9" s="169">
        <f t="shared" si="0"/>
        <v>0.76245392889506558</v>
      </c>
      <c r="H9" s="151" t="s">
        <v>386</v>
      </c>
      <c r="I9" s="123"/>
    </row>
    <row r="10" spans="1:9">
      <c r="A10" s="53" t="s">
        <v>385</v>
      </c>
      <c r="B10" s="53" t="s">
        <v>384</v>
      </c>
      <c r="C10" s="165" t="s">
        <v>420</v>
      </c>
      <c r="D10" s="66">
        <v>4452769</v>
      </c>
      <c r="E10" s="150">
        <v>0</v>
      </c>
      <c r="F10" s="123"/>
      <c r="G10" s="169">
        <f t="shared" si="0"/>
        <v>0</v>
      </c>
      <c r="H10" s="151">
        <v>0</v>
      </c>
      <c r="I10" s="123"/>
    </row>
    <row r="11" spans="1:9">
      <c r="A11" s="53" t="s">
        <v>383</v>
      </c>
      <c r="B11" s="73" t="s">
        <v>382</v>
      </c>
      <c r="C11" s="165">
        <v>560095.34</v>
      </c>
      <c r="D11" s="66">
        <v>233278</v>
      </c>
      <c r="E11" s="150">
        <f>578245.26+4318</f>
        <v>582563.26</v>
      </c>
      <c r="F11" s="123"/>
      <c r="G11" s="169">
        <f t="shared" si="0"/>
        <v>1.040114456228113</v>
      </c>
      <c r="H11" s="152">
        <f>E11/D11*100%</f>
        <v>2.4972919006507257</v>
      </c>
      <c r="I11" s="134"/>
    </row>
    <row r="12" spans="1:9">
      <c r="A12" s="72">
        <v>636</v>
      </c>
      <c r="B12" s="73" t="s">
        <v>396</v>
      </c>
      <c r="C12" s="171">
        <v>1296.2</v>
      </c>
      <c r="D12" s="66">
        <v>0</v>
      </c>
      <c r="E12" s="145">
        <v>1133.5999999999999</v>
      </c>
      <c r="F12" s="146"/>
      <c r="G12" s="170">
        <f t="shared" si="0"/>
        <v>0.87455639561796006</v>
      </c>
      <c r="H12" s="147">
        <v>0</v>
      </c>
      <c r="I12" s="148"/>
    </row>
    <row r="13" spans="1:9" s="49" customFormat="1">
      <c r="A13" s="72">
        <v>638</v>
      </c>
      <c r="B13" s="73" t="s">
        <v>397</v>
      </c>
      <c r="C13" s="171">
        <v>0</v>
      </c>
      <c r="D13" s="67">
        <v>0</v>
      </c>
      <c r="E13" s="74"/>
      <c r="F13" s="75">
        <v>2104761.7000000002</v>
      </c>
      <c r="G13" s="170">
        <v>0</v>
      </c>
      <c r="H13" s="76">
        <v>0</v>
      </c>
      <c r="I13" s="77"/>
    </row>
    <row r="14" spans="1:9">
      <c r="A14" s="53" t="s">
        <v>381</v>
      </c>
      <c r="B14" s="53" t="s">
        <v>380</v>
      </c>
      <c r="C14" s="165" t="s">
        <v>421</v>
      </c>
      <c r="D14" s="66">
        <v>3500</v>
      </c>
      <c r="E14" s="150">
        <v>1027.94</v>
      </c>
      <c r="F14" s="123"/>
      <c r="G14" s="169">
        <f t="shared" si="0"/>
        <v>44.365127319810099</v>
      </c>
      <c r="H14" s="151" t="s">
        <v>379</v>
      </c>
      <c r="I14" s="123"/>
    </row>
    <row r="15" spans="1:9">
      <c r="A15" s="53" t="s">
        <v>378</v>
      </c>
      <c r="B15" s="53" t="s">
        <v>377</v>
      </c>
      <c r="C15" s="165">
        <v>235582.5</v>
      </c>
      <c r="D15" s="66">
        <v>150000</v>
      </c>
      <c r="E15" s="150">
        <f>246691.23+830.08+152.4</f>
        <v>247673.71</v>
      </c>
      <c r="F15" s="123"/>
      <c r="G15" s="169">
        <f t="shared" si="0"/>
        <v>1.0513247376184562</v>
      </c>
      <c r="H15" s="152">
        <f>E15/D15*100%</f>
        <v>1.6511580666666665</v>
      </c>
      <c r="I15" s="134"/>
    </row>
    <row r="16" spans="1:9">
      <c r="A16" s="53" t="s">
        <v>376</v>
      </c>
      <c r="B16" s="53" t="s">
        <v>375</v>
      </c>
      <c r="C16" s="165" t="s">
        <v>422</v>
      </c>
      <c r="D16" s="66">
        <v>3000</v>
      </c>
      <c r="E16" s="150">
        <v>16.38</v>
      </c>
      <c r="F16" s="123"/>
      <c r="G16" s="169">
        <f t="shared" si="0"/>
        <v>0.73485868102288021</v>
      </c>
      <c r="H16" s="151" t="s">
        <v>374</v>
      </c>
      <c r="I16" s="123"/>
    </row>
    <row r="17" spans="1:9">
      <c r="A17" s="53" t="s">
        <v>373</v>
      </c>
      <c r="B17" s="53" t="s">
        <v>372</v>
      </c>
      <c r="C17" s="165">
        <v>86191.81</v>
      </c>
      <c r="D17" s="66">
        <v>135000</v>
      </c>
      <c r="E17" s="150">
        <f>76952.7+60265.28</f>
        <v>137217.97999999998</v>
      </c>
      <c r="F17" s="123"/>
      <c r="G17" s="169">
        <f t="shared" si="0"/>
        <v>1.5920071756237626</v>
      </c>
      <c r="H17" s="152">
        <f>E17/D17*100%</f>
        <v>1.0164294814814814</v>
      </c>
      <c r="I17" s="134"/>
    </row>
    <row r="18" spans="1:9">
      <c r="A18" s="53" t="s">
        <v>371</v>
      </c>
      <c r="B18" s="53" t="s">
        <v>370</v>
      </c>
      <c r="C18" s="165" t="s">
        <v>423</v>
      </c>
      <c r="D18" s="66">
        <v>486419</v>
      </c>
      <c r="E18" s="150">
        <v>119693.45</v>
      </c>
      <c r="F18" s="123"/>
      <c r="G18" s="169">
        <f t="shared" si="0"/>
        <v>0.97395777560282082</v>
      </c>
      <c r="H18" s="151" t="s">
        <v>369</v>
      </c>
      <c r="I18" s="123"/>
    </row>
    <row r="19" spans="1:9">
      <c r="A19" s="53" t="s">
        <v>368</v>
      </c>
      <c r="B19" s="53" t="s">
        <v>367</v>
      </c>
      <c r="C19" s="165" t="s">
        <v>424</v>
      </c>
      <c r="D19" s="66">
        <v>3000</v>
      </c>
      <c r="E19" s="150">
        <v>270</v>
      </c>
      <c r="F19" s="123"/>
      <c r="G19" s="169">
        <f t="shared" si="0"/>
        <v>0.96871412169919624</v>
      </c>
      <c r="H19" s="151" t="s">
        <v>366</v>
      </c>
      <c r="I19" s="123"/>
    </row>
    <row r="20" spans="1:9">
      <c r="A20" s="53" t="s">
        <v>365</v>
      </c>
      <c r="B20" s="53" t="s">
        <v>364</v>
      </c>
      <c r="C20" s="165" t="s">
        <v>425</v>
      </c>
      <c r="D20" s="66">
        <v>85000</v>
      </c>
      <c r="E20" s="150">
        <v>26408.01</v>
      </c>
      <c r="F20" s="123"/>
      <c r="G20" s="169">
        <f t="shared" si="0"/>
        <v>3.4998913242275402</v>
      </c>
      <c r="H20" s="151" t="s">
        <v>350</v>
      </c>
      <c r="I20" s="123"/>
    </row>
    <row r="21" spans="1:9">
      <c r="A21" s="53" t="s">
        <v>363</v>
      </c>
      <c r="B21" s="53" t="s">
        <v>362</v>
      </c>
      <c r="C21" s="165">
        <v>0</v>
      </c>
      <c r="D21" s="66">
        <v>0</v>
      </c>
      <c r="E21" s="150">
        <v>0</v>
      </c>
      <c r="F21" s="123"/>
      <c r="G21" s="169">
        <v>0</v>
      </c>
      <c r="H21" s="151" t="s">
        <v>337</v>
      </c>
      <c r="I21" s="123"/>
    </row>
    <row r="22" spans="1:9" ht="14.25" customHeight="1">
      <c r="A22" s="153" t="s">
        <v>361</v>
      </c>
      <c r="B22" s="154"/>
      <c r="C22" s="154"/>
      <c r="D22" s="154"/>
      <c r="E22" s="153" t="s">
        <v>339</v>
      </c>
      <c r="F22" s="154"/>
      <c r="G22" s="96"/>
      <c r="H22" s="153" t="s">
        <v>339</v>
      </c>
      <c r="I22" s="154"/>
    </row>
    <row r="23" spans="1:9">
      <c r="A23" s="53" t="s">
        <v>360</v>
      </c>
      <c r="B23" s="53" t="s">
        <v>359</v>
      </c>
      <c r="C23" s="93">
        <v>0</v>
      </c>
      <c r="D23" s="66">
        <v>431867</v>
      </c>
      <c r="E23" s="150">
        <v>500000</v>
      </c>
      <c r="F23" s="123"/>
      <c r="G23" s="91"/>
      <c r="H23" s="151" t="s">
        <v>344</v>
      </c>
      <c r="I23" s="123"/>
    </row>
    <row r="24" spans="1:9" ht="15" customHeight="1">
      <c r="A24" s="143" t="s">
        <v>416</v>
      </c>
      <c r="B24" s="144"/>
      <c r="C24" s="172">
        <f>C7+C8+C9+C10+C11+C12+C13+C14+C15+C16+C17+C18+C19+C20+C21</f>
        <v>2235976.1799999997</v>
      </c>
      <c r="D24" s="85">
        <f>SUM(D7:D21)+D23</f>
        <v>7285927</v>
      </c>
      <c r="E24" s="157">
        <f>SUM(E7:F21)+E23</f>
        <v>4662503.3900000006</v>
      </c>
      <c r="F24" s="158"/>
      <c r="G24" s="190">
        <f>E24/C24*100%</f>
        <v>2.0852205098177752</v>
      </c>
      <c r="H24" s="159">
        <f>E24/D24*100%</f>
        <v>0.63993276215915984</v>
      </c>
      <c r="I24" s="160"/>
    </row>
    <row r="25" spans="1:9">
      <c r="D25" s="78"/>
    </row>
    <row r="26" spans="1:9">
      <c r="D26" s="79"/>
      <c r="F26" s="78"/>
      <c r="G26" s="78"/>
    </row>
    <row r="28" spans="1:9">
      <c r="F28" s="78"/>
      <c r="G28" s="78"/>
    </row>
  </sheetData>
  <mergeCells count="47">
    <mergeCell ref="E23:F23"/>
    <mergeCell ref="H23:I23"/>
    <mergeCell ref="E24:F24"/>
    <mergeCell ref="H24:I24"/>
    <mergeCell ref="E20:F20"/>
    <mergeCell ref="H20:I20"/>
    <mergeCell ref="E21:F21"/>
    <mergeCell ref="H21:I21"/>
    <mergeCell ref="A22:D22"/>
    <mergeCell ref="E22:F22"/>
    <mergeCell ref="H22:I22"/>
    <mergeCell ref="E17:F17"/>
    <mergeCell ref="H17:I17"/>
    <mergeCell ref="E18:F18"/>
    <mergeCell ref="H18:I18"/>
    <mergeCell ref="E19:F19"/>
    <mergeCell ref="H19:I19"/>
    <mergeCell ref="E14:F14"/>
    <mergeCell ref="H14:I14"/>
    <mergeCell ref="E15:F15"/>
    <mergeCell ref="H15:I15"/>
    <mergeCell ref="E16:F16"/>
    <mergeCell ref="H16:I16"/>
    <mergeCell ref="E6:F6"/>
    <mergeCell ref="H6:I6"/>
    <mergeCell ref="A1:E1"/>
    <mergeCell ref="F1:H1"/>
    <mergeCell ref="A2:E2"/>
    <mergeCell ref="F2:H2"/>
    <mergeCell ref="E4:F4"/>
    <mergeCell ref="H4:I4"/>
    <mergeCell ref="A24:B24"/>
    <mergeCell ref="E12:F12"/>
    <mergeCell ref="H12:I12"/>
    <mergeCell ref="E5:F5"/>
    <mergeCell ref="H5:I5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A6:D6"/>
  </mergeCells>
  <pageMargins left="0.39370078740157499" right="0.39370078740157499" top="0.39370078740157499" bottom="0.70866141732283505" header="0.39370078740157499" footer="0.39370078740157499"/>
  <pageSetup paperSize="9" orientation="landscape" horizontalDpi="300" verticalDpi="300" r:id="rId1"/>
  <headerFooter alignWithMargins="0">
    <oddFooter>&amp;L&amp;"Arial,Regular"&amp;8 LC Šifra apl. (2025) &amp;C&amp;"Arial,Regular"&amp;8Stranica &amp;P od &amp;N &amp;R&amp;"Arial,Regular"&amp;8 *Obrada LC*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pane ySplit="2" topLeftCell="A3" activePane="bottomLeft" state="frozen"/>
      <selection pane="bottomLeft" activeCell="E17" sqref="E17:F17"/>
    </sheetView>
  </sheetViews>
  <sheetFormatPr defaultRowHeight="15"/>
  <cols>
    <col min="1" max="1" width="9.7109375" style="80" customWidth="1"/>
    <col min="2" max="2" width="88" style="80" customWidth="1"/>
    <col min="3" max="3" width="16.5703125" style="90" customWidth="1"/>
    <col min="4" max="4" width="17.42578125" style="80" customWidth="1"/>
    <col min="5" max="5" width="8" style="80" customWidth="1"/>
    <col min="6" max="6" width="13.7109375" style="80" bestFit="1" customWidth="1"/>
    <col min="7" max="7" width="13.7109375" style="90" customWidth="1"/>
    <col min="8" max="8" width="10.5703125" style="80" customWidth="1"/>
    <col min="9" max="9" width="0.85546875" style="80" customWidth="1"/>
    <col min="10" max="10" width="0.5703125" style="80" customWidth="1"/>
    <col min="11" max="16384" width="9.140625" style="80"/>
  </cols>
  <sheetData>
    <row r="1" spans="1:9" ht="14.1" customHeight="1">
      <c r="A1" s="118" t="s">
        <v>0</v>
      </c>
      <c r="B1" s="119"/>
      <c r="C1" s="119"/>
      <c r="D1" s="119"/>
      <c r="E1" s="119"/>
      <c r="F1" s="120"/>
      <c r="G1" s="120"/>
      <c r="H1" s="119"/>
    </row>
    <row r="2" spans="1:9" ht="14.1" customHeight="1">
      <c r="A2" s="118" t="s">
        <v>339</v>
      </c>
      <c r="B2" s="119"/>
      <c r="C2" s="119"/>
      <c r="D2" s="119"/>
      <c r="E2" s="119"/>
      <c r="F2" s="120"/>
      <c r="G2" s="120"/>
      <c r="H2" s="119"/>
    </row>
    <row r="3" spans="1:9" ht="17.100000000000001" customHeight="1"/>
    <row r="4" spans="1:9" ht="24.75">
      <c r="A4" s="83" t="s">
        <v>5</v>
      </c>
      <c r="B4" s="84" t="s">
        <v>395</v>
      </c>
      <c r="C4" s="181" t="s">
        <v>428</v>
      </c>
      <c r="D4" s="182" t="s">
        <v>7</v>
      </c>
      <c r="E4" s="183" t="s">
        <v>8</v>
      </c>
      <c r="F4" s="184"/>
      <c r="G4" s="180" t="s">
        <v>436</v>
      </c>
      <c r="H4" s="187" t="s">
        <v>427</v>
      </c>
      <c r="I4" s="164"/>
    </row>
    <row r="5" spans="1:9">
      <c r="A5" s="62" t="s">
        <v>339</v>
      </c>
      <c r="B5" s="61" t="s">
        <v>339</v>
      </c>
      <c r="C5" s="97">
        <v>1</v>
      </c>
      <c r="D5" s="97">
        <v>2</v>
      </c>
      <c r="E5" s="149">
        <v>3</v>
      </c>
      <c r="F5" s="168"/>
      <c r="H5" s="149" t="s">
        <v>339</v>
      </c>
      <c r="I5" s="119"/>
    </row>
    <row r="6" spans="1:9" ht="14.1" customHeight="1">
      <c r="A6" s="153" t="s">
        <v>415</v>
      </c>
      <c r="B6" s="154"/>
      <c r="C6" s="154"/>
      <c r="D6" s="154"/>
      <c r="E6" s="153" t="s">
        <v>339</v>
      </c>
      <c r="F6" s="154"/>
      <c r="G6" s="96"/>
      <c r="H6" s="153" t="s">
        <v>339</v>
      </c>
      <c r="I6" s="154"/>
    </row>
    <row r="7" spans="1:9">
      <c r="A7" s="81" t="s">
        <v>303</v>
      </c>
      <c r="B7" s="81" t="s">
        <v>304</v>
      </c>
      <c r="C7" s="165">
        <v>525095.76</v>
      </c>
      <c r="D7" s="82">
        <v>675000</v>
      </c>
      <c r="E7" s="150">
        <v>665222.87</v>
      </c>
      <c r="F7" s="123"/>
      <c r="G7" s="92">
        <f>E7/C7*100%</f>
        <v>1.2668601056691069</v>
      </c>
      <c r="H7" s="185">
        <f>E7/D7*100%</f>
        <v>0.98551536296296294</v>
      </c>
      <c r="I7" s="186"/>
    </row>
    <row r="8" spans="1:9">
      <c r="A8" s="81" t="s">
        <v>305</v>
      </c>
      <c r="B8" s="81" t="s">
        <v>36</v>
      </c>
      <c r="C8" s="165">
        <v>35197.949999999997</v>
      </c>
      <c r="D8" s="82">
        <v>47000</v>
      </c>
      <c r="E8" s="150">
        <v>37518.589999999997</v>
      </c>
      <c r="F8" s="123"/>
      <c r="G8" s="92">
        <f t="shared" ref="G8:G24" si="0">E8/C8*100%</f>
        <v>1.0659311124653565</v>
      </c>
      <c r="H8" s="152">
        <f t="shared" ref="H8:H24" si="1">E8/D8*100%</f>
        <v>0.79826787234042551</v>
      </c>
      <c r="I8" s="134"/>
    </row>
    <row r="9" spans="1:9">
      <c r="A9" s="81" t="s">
        <v>306</v>
      </c>
      <c r="B9" s="81" t="s">
        <v>307</v>
      </c>
      <c r="C9" s="165">
        <v>86548.61</v>
      </c>
      <c r="D9" s="82">
        <v>111500</v>
      </c>
      <c r="E9" s="150">
        <v>109751.26</v>
      </c>
      <c r="F9" s="123"/>
      <c r="G9" s="92">
        <f t="shared" si="0"/>
        <v>1.2680880721250174</v>
      </c>
      <c r="H9" s="152">
        <f t="shared" si="1"/>
        <v>0.98431623318385641</v>
      </c>
      <c r="I9" s="134"/>
    </row>
    <row r="10" spans="1:9">
      <c r="A10" s="81" t="s">
        <v>308</v>
      </c>
      <c r="B10" s="81" t="s">
        <v>309</v>
      </c>
      <c r="C10" s="165">
        <v>10543.8</v>
      </c>
      <c r="D10" s="82">
        <v>14300</v>
      </c>
      <c r="E10" s="150">
        <v>11076.54</v>
      </c>
      <c r="F10" s="123"/>
      <c r="G10" s="92">
        <f t="shared" si="0"/>
        <v>1.0505263756899792</v>
      </c>
      <c r="H10" s="152">
        <f t="shared" si="1"/>
        <v>0.77458321678321684</v>
      </c>
      <c r="I10" s="134"/>
    </row>
    <row r="11" spans="1:9">
      <c r="A11" s="81" t="s">
        <v>310</v>
      </c>
      <c r="B11" s="81" t="s">
        <v>311</v>
      </c>
      <c r="C11" s="165">
        <v>117474.84</v>
      </c>
      <c r="D11" s="82">
        <v>168300</v>
      </c>
      <c r="E11" s="150">
        <v>99386.49</v>
      </c>
      <c r="F11" s="123"/>
      <c r="G11" s="92">
        <f t="shared" si="0"/>
        <v>0.84602362514390317</v>
      </c>
      <c r="H11" s="152">
        <f t="shared" si="1"/>
        <v>0.59053172905525853</v>
      </c>
      <c r="I11" s="134"/>
    </row>
    <row r="12" spans="1:9">
      <c r="A12" s="81" t="s">
        <v>312</v>
      </c>
      <c r="B12" s="81" t="s">
        <v>313</v>
      </c>
      <c r="C12" s="165">
        <v>483243.9</v>
      </c>
      <c r="D12" s="82">
        <v>680600</v>
      </c>
      <c r="E12" s="150">
        <v>584090.25</v>
      </c>
      <c r="F12" s="123"/>
      <c r="G12" s="92">
        <f t="shared" si="0"/>
        <v>1.2086862348391774</v>
      </c>
      <c r="H12" s="152">
        <f t="shared" si="1"/>
        <v>0.85819901557449307</v>
      </c>
      <c r="I12" s="134"/>
    </row>
    <row r="13" spans="1:9">
      <c r="A13" s="81" t="s">
        <v>314</v>
      </c>
      <c r="B13" s="81" t="s">
        <v>83</v>
      </c>
      <c r="C13" s="165">
        <v>88506.22</v>
      </c>
      <c r="D13" s="82">
        <v>140500</v>
      </c>
      <c r="E13" s="150">
        <v>116379.84</v>
      </c>
      <c r="F13" s="123"/>
      <c r="G13" s="92">
        <f t="shared" si="0"/>
        <v>1.3149340238460077</v>
      </c>
      <c r="H13" s="152">
        <f t="shared" si="1"/>
        <v>0.82832626334519566</v>
      </c>
      <c r="I13" s="134"/>
    </row>
    <row r="14" spans="1:9">
      <c r="A14" s="81" t="s">
        <v>315</v>
      </c>
      <c r="B14" s="81" t="s">
        <v>316</v>
      </c>
      <c r="C14" s="165">
        <v>4631.2299999999996</v>
      </c>
      <c r="D14" s="82">
        <v>16700</v>
      </c>
      <c r="E14" s="150">
        <v>10239.040000000001</v>
      </c>
      <c r="F14" s="123"/>
      <c r="G14" s="92">
        <f t="shared" si="0"/>
        <v>2.2108683870159767</v>
      </c>
      <c r="H14" s="152">
        <f t="shared" si="1"/>
        <v>0.6131161676646707</v>
      </c>
      <c r="I14" s="134"/>
    </row>
    <row r="15" spans="1:9">
      <c r="A15" s="81" t="s">
        <v>414</v>
      </c>
      <c r="B15" s="81" t="s">
        <v>413</v>
      </c>
      <c r="C15" s="165">
        <v>0</v>
      </c>
      <c r="D15" s="82">
        <v>16500</v>
      </c>
      <c r="E15" s="150">
        <v>0</v>
      </c>
      <c r="F15" s="123"/>
      <c r="G15" s="92">
        <v>0</v>
      </c>
      <c r="H15" s="152">
        <f t="shared" si="1"/>
        <v>0</v>
      </c>
      <c r="I15" s="134"/>
    </row>
    <row r="16" spans="1:9">
      <c r="A16" s="81" t="s">
        <v>412</v>
      </c>
      <c r="B16" s="81" t="s">
        <v>411</v>
      </c>
      <c r="C16" s="165" t="s">
        <v>429</v>
      </c>
      <c r="D16" s="82">
        <v>60500</v>
      </c>
      <c r="E16" s="150">
        <v>43366.94</v>
      </c>
      <c r="F16" s="123"/>
      <c r="G16" s="92">
        <f t="shared" si="0"/>
        <v>0.81645472865508351</v>
      </c>
      <c r="H16" s="152">
        <f t="shared" si="1"/>
        <v>0.71680892561983478</v>
      </c>
      <c r="I16" s="134"/>
    </row>
    <row r="17" spans="1:9">
      <c r="A17" s="81" t="s">
        <v>410</v>
      </c>
      <c r="B17" s="81" t="s">
        <v>409</v>
      </c>
      <c r="C17" s="165" t="s">
        <v>431</v>
      </c>
      <c r="D17" s="82">
        <v>221503</v>
      </c>
      <c r="E17" s="150">
        <v>207618.04</v>
      </c>
      <c r="F17" s="123"/>
      <c r="G17" s="92">
        <f t="shared" si="0"/>
        <v>1.2004674014978056</v>
      </c>
      <c r="H17" s="152">
        <f t="shared" si="1"/>
        <v>0.93731479934809014</v>
      </c>
      <c r="I17" s="134"/>
    </row>
    <row r="18" spans="1:9" s="90" customFormat="1">
      <c r="A18" s="72">
        <v>382</v>
      </c>
      <c r="B18" s="73" t="s">
        <v>430</v>
      </c>
      <c r="C18" s="165" t="s">
        <v>432</v>
      </c>
      <c r="D18" s="94">
        <v>0</v>
      </c>
      <c r="E18" s="145">
        <v>0</v>
      </c>
      <c r="F18" s="146"/>
      <c r="G18" s="188">
        <f t="shared" si="0"/>
        <v>0</v>
      </c>
      <c r="H18" s="147">
        <v>0</v>
      </c>
      <c r="I18" s="148"/>
    </row>
    <row r="19" spans="1:9">
      <c r="A19" s="81" t="s">
        <v>408</v>
      </c>
      <c r="B19" s="81" t="s">
        <v>407</v>
      </c>
      <c r="C19" s="165">
        <v>0</v>
      </c>
      <c r="D19" s="82">
        <v>43000</v>
      </c>
      <c r="E19" s="150">
        <v>40556.25</v>
      </c>
      <c r="F19" s="123"/>
      <c r="G19" s="92">
        <v>0</v>
      </c>
      <c r="H19" s="152">
        <f t="shared" si="1"/>
        <v>0.94316860465116281</v>
      </c>
      <c r="I19" s="134"/>
    </row>
    <row r="20" spans="1:9">
      <c r="A20" s="81" t="s">
        <v>406</v>
      </c>
      <c r="B20" s="81" t="s">
        <v>405</v>
      </c>
      <c r="C20" s="165" t="s">
        <v>433</v>
      </c>
      <c r="D20" s="82">
        <v>20000</v>
      </c>
      <c r="E20" s="150">
        <v>0</v>
      </c>
      <c r="F20" s="123"/>
      <c r="G20" s="92">
        <f t="shared" si="0"/>
        <v>0</v>
      </c>
      <c r="H20" s="152">
        <f t="shared" si="1"/>
        <v>0</v>
      </c>
      <c r="I20" s="134"/>
    </row>
    <row r="21" spans="1:9">
      <c r="A21" s="81" t="s">
        <v>404</v>
      </c>
      <c r="B21" s="81" t="s">
        <v>403</v>
      </c>
      <c r="C21" s="165" t="s">
        <v>434</v>
      </c>
      <c r="D21" s="82">
        <v>5058714</v>
      </c>
      <c r="E21" s="150">
        <v>3372711.1</v>
      </c>
      <c r="F21" s="123"/>
      <c r="G21" s="92">
        <f t="shared" si="0"/>
        <v>4.8345140133217539</v>
      </c>
      <c r="H21" s="152">
        <f t="shared" si="1"/>
        <v>0.66671314092870249</v>
      </c>
      <c r="I21" s="134"/>
    </row>
    <row r="22" spans="1:9">
      <c r="A22" s="81" t="s">
        <v>317</v>
      </c>
      <c r="B22" s="81" t="s">
        <v>318</v>
      </c>
      <c r="C22" s="165">
        <v>9959.44</v>
      </c>
      <c r="D22" s="82">
        <v>5000</v>
      </c>
      <c r="E22" s="150">
        <v>507.73</v>
      </c>
      <c r="F22" s="123"/>
      <c r="G22" s="92">
        <f t="shared" si="0"/>
        <v>5.0979773963194717E-2</v>
      </c>
      <c r="H22" s="152">
        <f t="shared" si="1"/>
        <v>0.101546</v>
      </c>
      <c r="I22" s="134"/>
    </row>
    <row r="23" spans="1:9">
      <c r="A23" s="81" t="s">
        <v>332</v>
      </c>
      <c r="B23" s="81" t="s">
        <v>333</v>
      </c>
      <c r="C23" s="165">
        <v>5294.33</v>
      </c>
      <c r="D23" s="82">
        <v>5310</v>
      </c>
      <c r="E23" s="150">
        <v>5306.61</v>
      </c>
      <c r="F23" s="123"/>
      <c r="G23" s="92">
        <f t="shared" si="0"/>
        <v>1.0023194625193366</v>
      </c>
      <c r="H23" s="152">
        <f t="shared" si="1"/>
        <v>0.99936158192090385</v>
      </c>
      <c r="I23" s="134"/>
    </row>
    <row r="24" spans="1:9">
      <c r="A24" s="81" t="s">
        <v>402</v>
      </c>
      <c r="B24" s="81" t="s">
        <v>401</v>
      </c>
      <c r="C24" s="165">
        <v>0</v>
      </c>
      <c r="D24" s="82">
        <v>1500</v>
      </c>
      <c r="E24" s="150">
        <v>0</v>
      </c>
      <c r="F24" s="123"/>
      <c r="G24" s="92">
        <v>0</v>
      </c>
      <c r="H24" s="152">
        <f t="shared" si="1"/>
        <v>0</v>
      </c>
      <c r="I24" s="134"/>
    </row>
    <row r="25" spans="1:9" ht="14.25" customHeight="1">
      <c r="A25" s="153" t="s">
        <v>361</v>
      </c>
      <c r="B25" s="154"/>
      <c r="C25" s="154"/>
      <c r="D25" s="154"/>
      <c r="E25" s="153" t="s">
        <v>339</v>
      </c>
      <c r="F25" s="154"/>
      <c r="G25" s="96"/>
      <c r="H25" s="153" t="s">
        <v>339</v>
      </c>
      <c r="I25" s="154"/>
    </row>
    <row r="26" spans="1:9" s="90" customFormat="1" ht="14.25" customHeight="1">
      <c r="A26" s="95"/>
      <c r="B26" s="96"/>
      <c r="C26" s="96"/>
      <c r="D26" s="96"/>
      <c r="E26" s="95"/>
      <c r="F26" s="96"/>
      <c r="G26" s="96"/>
      <c r="H26" s="95"/>
      <c r="I26" s="96"/>
    </row>
    <row r="27" spans="1:9">
      <c r="A27" s="81" t="s">
        <v>400</v>
      </c>
      <c r="B27" s="81" t="s">
        <v>399</v>
      </c>
      <c r="C27" s="93"/>
      <c r="D27" s="82">
        <v>0</v>
      </c>
      <c r="E27" s="150">
        <v>0</v>
      </c>
      <c r="F27" s="123"/>
      <c r="G27" s="91"/>
      <c r="H27" s="151" t="s">
        <v>337</v>
      </c>
      <c r="I27" s="123"/>
    </row>
    <row r="28" spans="1:9" s="90" customFormat="1">
      <c r="A28" s="72">
        <v>547</v>
      </c>
      <c r="B28" s="173" t="s">
        <v>435</v>
      </c>
      <c r="C28" s="174">
        <v>16321.98</v>
      </c>
      <c r="D28" s="176">
        <v>0</v>
      </c>
      <c r="E28" s="177">
        <v>0</v>
      </c>
      <c r="F28" s="178"/>
      <c r="G28" s="179"/>
      <c r="H28" s="177">
        <v>0</v>
      </c>
      <c r="I28" s="178"/>
    </row>
    <row r="29" spans="1:9" ht="15" customHeight="1">
      <c r="A29" s="143" t="s">
        <v>416</v>
      </c>
      <c r="B29" s="144"/>
      <c r="C29" s="175">
        <f>C7+C8+C9+C10+C11+C12+C13+C14+C15+C16+C17+C18+C19+C20+C21+C22+C23+C24+C28</f>
        <v>2352001.5199999996</v>
      </c>
      <c r="D29" s="85">
        <f>SUM(D7:D24)</f>
        <v>7285927</v>
      </c>
      <c r="E29" s="161">
        <f>SUM(E7:F24)</f>
        <v>5303731.5500000007</v>
      </c>
      <c r="F29" s="154"/>
      <c r="G29" s="189">
        <f>E29/C29*100%</f>
        <v>2.2549864466073992</v>
      </c>
      <c r="H29" s="162">
        <f>E29/D29*100%</f>
        <v>0.72794190087273736</v>
      </c>
      <c r="I29" s="163"/>
    </row>
    <row r="30" spans="1:9">
      <c r="F30" s="78"/>
      <c r="G30" s="78"/>
    </row>
  </sheetData>
  <mergeCells count="57">
    <mergeCell ref="E5:F5"/>
    <mergeCell ref="H5:I5"/>
    <mergeCell ref="A6:D6"/>
    <mergeCell ref="E6:F6"/>
    <mergeCell ref="H6:I6"/>
    <mergeCell ref="A1:E1"/>
    <mergeCell ref="F1:H1"/>
    <mergeCell ref="A2:E2"/>
    <mergeCell ref="F2:H2"/>
    <mergeCell ref="E4:F4"/>
    <mergeCell ref="H4:I4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H24:I24"/>
    <mergeCell ref="E19:F19"/>
    <mergeCell ref="H19:I19"/>
    <mergeCell ref="E20:F20"/>
    <mergeCell ref="H20:I20"/>
    <mergeCell ref="E21:F21"/>
    <mergeCell ref="H21:I21"/>
    <mergeCell ref="H18:I18"/>
    <mergeCell ref="E18:F18"/>
    <mergeCell ref="A25:D25"/>
    <mergeCell ref="E25:F25"/>
    <mergeCell ref="H25:I25"/>
    <mergeCell ref="E22:F22"/>
    <mergeCell ref="H22:I22"/>
    <mergeCell ref="E23:F23"/>
    <mergeCell ref="H23:I23"/>
    <mergeCell ref="E24:F24"/>
    <mergeCell ref="E27:F27"/>
    <mergeCell ref="H27:I27"/>
    <mergeCell ref="E29:F29"/>
    <mergeCell ref="H29:I29"/>
    <mergeCell ref="A29:B29"/>
    <mergeCell ref="E28:F28"/>
    <mergeCell ref="H28:I28"/>
  </mergeCells>
  <pageMargins left="0.39370078740157499" right="0.39370078740157499" top="0.39370078740157499" bottom="0.70866141732283505" header="0.39370078740157499" footer="0.39370078740157499"/>
  <pageSetup paperSize="9" orientation="landscape" horizontalDpi="300" verticalDpi="300"/>
  <headerFooter alignWithMargins="0">
    <oddFooter>&amp;L&amp;"Arial,Regular"&amp;8 LC Šifra apl. (2025)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Izvršenje proračuna Posebi dio </vt:lpstr>
      <vt:lpstr>Opći dio I </vt:lpstr>
      <vt:lpstr>Prihodi </vt:lpstr>
      <vt:lpstr>Rashodi </vt:lpstr>
      <vt:lpstr>'Opći dio I '!Ispis_naslova</vt:lpstr>
      <vt:lpstr>'Prihodi '!Ispis_naslova</vt:lpstr>
      <vt:lpstr>'Rashodi '!Ispis_naslova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Hrvoje Plaščar</cp:lastModifiedBy>
  <cp:lastPrinted>2026-03-10T07:23:27Z</cp:lastPrinted>
  <dcterms:modified xsi:type="dcterms:W3CDTF">2026-03-11T09:36:07Z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