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V:\Dokumenti\2025\Konsolidirani od I-XII.2026\"/>
    </mc:Choice>
  </mc:AlternateContent>
  <bookViews>
    <workbookView xWindow="0" yWindow="0" windowWidth="14355" windowHeight="1114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E340" i="9" s="1"/>
  <c r="B340" i="9" s="1"/>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E328" i="9" s="1"/>
  <c r="G328" i="9"/>
  <c r="F328" i="9"/>
  <c r="B328" i="9"/>
  <c r="H327" i="9"/>
  <c r="G327" i="9"/>
  <c r="F327" i="9"/>
  <c r="E327" i="9"/>
  <c r="B327" i="9" s="1"/>
  <c r="H326" i="9"/>
  <c r="G326" i="9"/>
  <c r="F326" i="9"/>
  <c r="E326" i="9"/>
  <c r="H325" i="9"/>
  <c r="G325" i="9"/>
  <c r="E325" i="9" s="1"/>
  <c r="F325" i="9"/>
  <c r="H324" i="9"/>
  <c r="G324" i="9"/>
  <c r="F324" i="9"/>
  <c r="H323" i="9"/>
  <c r="G323" i="9"/>
  <c r="F323" i="9"/>
  <c r="E323" i="9"/>
  <c r="B323" i="9" s="1"/>
  <c r="H322" i="9"/>
  <c r="G322" i="9"/>
  <c r="E322" i="9" s="1"/>
  <c r="F322" i="9"/>
  <c r="H321" i="9"/>
  <c r="G321" i="9"/>
  <c r="E321" i="9" s="1"/>
  <c r="F321" i="9"/>
  <c r="H320" i="9"/>
  <c r="G320" i="9"/>
  <c r="F320" i="9"/>
  <c r="H319" i="9"/>
  <c r="G319" i="9"/>
  <c r="F319" i="9"/>
  <c r="E319" i="9"/>
  <c r="B319" i="9" s="1"/>
  <c r="H318" i="9"/>
  <c r="G318" i="9"/>
  <c r="F318" i="9"/>
  <c r="E318" i="9"/>
  <c r="H317" i="9"/>
  <c r="G317" i="9"/>
  <c r="F317" i="9"/>
  <c r="F316" i="9"/>
  <c r="F315" i="9"/>
  <c r="F314" i="9"/>
  <c r="H313" i="9"/>
  <c r="G313" i="9"/>
  <c r="E313" i="9" s="1"/>
  <c r="F313" i="9"/>
  <c r="H312" i="9"/>
  <c r="G312" i="9"/>
  <c r="E312" i="9" s="1"/>
  <c r="B312" i="9" s="1"/>
  <c r="F312" i="9"/>
  <c r="H311" i="9"/>
  <c r="G311" i="9"/>
  <c r="F311" i="9"/>
  <c r="F310" i="9"/>
  <c r="F309" i="9"/>
  <c r="F308" i="9"/>
  <c r="H307" i="9"/>
  <c r="G307" i="9"/>
  <c r="E307" i="9" s="1"/>
  <c r="B307" i="9" s="1"/>
  <c r="F307" i="9"/>
  <c r="F306" i="9"/>
  <c r="H305" i="9"/>
  <c r="E305" i="9" s="1"/>
  <c r="B305" i="9" s="1"/>
  <c r="G305" i="9"/>
  <c r="F305" i="9"/>
  <c r="H304" i="9"/>
  <c r="G304" i="9"/>
  <c r="F304" i="9"/>
  <c r="E304" i="9"/>
  <c r="B304" i="9" s="1"/>
  <c r="H303" i="9"/>
  <c r="G303" i="9"/>
  <c r="F303" i="9"/>
  <c r="F302" i="9"/>
  <c r="F301" i="9"/>
  <c r="F300" i="9"/>
  <c r="F298" i="9" s="1"/>
  <c r="F299" i="9"/>
  <c r="F297" i="9"/>
  <c r="L296" i="9"/>
  <c r="F296" i="9" s="1"/>
  <c r="H296" i="9"/>
  <c r="F295" i="9"/>
  <c r="I294" i="9"/>
  <c r="H294" i="9"/>
  <c r="E294" i="9" s="1"/>
  <c r="B294" i="9" s="1"/>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E288" i="9"/>
  <c r="M287" i="9"/>
  <c r="L287" i="9"/>
  <c r="F287" i="9" s="1"/>
  <c r="E287" i="9"/>
  <c r="B287" i="9"/>
  <c r="M286" i="9"/>
  <c r="F286" i="9" s="1"/>
  <c r="L286" i="9"/>
  <c r="E286" i="9"/>
  <c r="M285" i="9"/>
  <c r="L285" i="9"/>
  <c r="F285" i="9"/>
  <c r="E285" i="9"/>
  <c r="M284" i="9"/>
  <c r="L284" i="9"/>
  <c r="F284" i="9"/>
  <c r="B284" i="9" s="1"/>
  <c r="E284" i="9"/>
  <c r="M283" i="9"/>
  <c r="L283" i="9"/>
  <c r="F283" i="9" s="1"/>
  <c r="E283" i="9"/>
  <c r="M282" i="9"/>
  <c r="F282" i="9" s="1"/>
  <c r="B282" i="9" s="1"/>
  <c r="L282" i="9"/>
  <c r="E282" i="9"/>
  <c r="M281" i="9"/>
  <c r="L281" i="9"/>
  <c r="F281" i="9" s="1"/>
  <c r="E281" i="9"/>
  <c r="M280" i="9"/>
  <c r="L280" i="9"/>
  <c r="E280" i="9"/>
  <c r="M279" i="9"/>
  <c r="L279" i="9"/>
  <c r="E279" i="9"/>
  <c r="M278" i="9"/>
  <c r="F278" i="9" s="1"/>
  <c r="L278" i="9"/>
  <c r="E278" i="9"/>
  <c r="M277" i="9"/>
  <c r="L277" i="9"/>
  <c r="F277" i="9"/>
  <c r="E277" i="9"/>
  <c r="M276" i="9"/>
  <c r="L276" i="9"/>
  <c r="F276" i="9"/>
  <c r="B276" i="9" s="1"/>
  <c r="E276" i="9"/>
  <c r="M275" i="9"/>
  <c r="L275" i="9"/>
  <c r="F275" i="9" s="1"/>
  <c r="B275" i="9" s="1"/>
  <c r="E275" i="9"/>
  <c r="M274" i="9"/>
  <c r="F274" i="9" s="1"/>
  <c r="B274" i="9" s="1"/>
  <c r="L274" i="9"/>
  <c r="E274" i="9"/>
  <c r="M273" i="9"/>
  <c r="L273" i="9"/>
  <c r="F273" i="9" s="1"/>
  <c r="E273" i="9"/>
  <c r="M272" i="9"/>
  <c r="L272" i="9"/>
  <c r="E272" i="9"/>
  <c r="M271" i="9"/>
  <c r="L271" i="9"/>
  <c r="F271" i="9" s="1"/>
  <c r="E271" i="9"/>
  <c r="B271" i="9"/>
  <c r="M270" i="9"/>
  <c r="F270" i="9" s="1"/>
  <c r="L270" i="9"/>
  <c r="E270" i="9"/>
  <c r="M269" i="9"/>
  <c r="L269" i="9"/>
  <c r="F269" i="9"/>
  <c r="E269" i="9"/>
  <c r="M268" i="9"/>
  <c r="L268" i="9"/>
  <c r="F268" i="9"/>
  <c r="B268" i="9" s="1"/>
  <c r="E268" i="9"/>
  <c r="M267" i="9"/>
  <c r="L267" i="9"/>
  <c r="F267" i="9" s="1"/>
  <c r="E267" i="9"/>
  <c r="M266" i="9"/>
  <c r="F266" i="9" s="1"/>
  <c r="B266" i="9" s="1"/>
  <c r="L266" i="9"/>
  <c r="E266" i="9"/>
  <c r="M265" i="9"/>
  <c r="L265" i="9"/>
  <c r="F265" i="9" s="1"/>
  <c r="E265" i="9"/>
  <c r="M264" i="9"/>
  <c r="L264" i="9"/>
  <c r="E264" i="9"/>
  <c r="M263" i="9"/>
  <c r="L263" i="9"/>
  <c r="E263" i="9"/>
  <c r="M262" i="9"/>
  <c r="F262" i="9" s="1"/>
  <c r="L262" i="9"/>
  <c r="E262" i="9"/>
  <c r="M261" i="9"/>
  <c r="L261" i="9"/>
  <c r="F261" i="9"/>
  <c r="E261" i="9"/>
  <c r="M260" i="9"/>
  <c r="L260" i="9"/>
  <c r="F260" i="9"/>
  <c r="B260" i="9" s="1"/>
  <c r="E260" i="9"/>
  <c r="M259" i="9"/>
  <c r="L259" i="9"/>
  <c r="F259" i="9" s="1"/>
  <c r="E259" i="9"/>
  <c r="M258" i="9"/>
  <c r="F258" i="9" s="1"/>
  <c r="B258" i="9" s="1"/>
  <c r="L258" i="9"/>
  <c r="E258" i="9"/>
  <c r="M257" i="9"/>
  <c r="L257" i="9"/>
  <c r="F257" i="9" s="1"/>
  <c r="E257" i="9"/>
  <c r="M256" i="9"/>
  <c r="L256" i="9"/>
  <c r="E256" i="9"/>
  <c r="M255" i="9"/>
  <c r="L255" i="9"/>
  <c r="E255" i="9"/>
  <c r="M254" i="9"/>
  <c r="F254" i="9" s="1"/>
  <c r="L254" i="9"/>
  <c r="E254" i="9"/>
  <c r="M253" i="9"/>
  <c r="L253" i="9"/>
  <c r="F253" i="9"/>
  <c r="E253" i="9"/>
  <c r="M252" i="9"/>
  <c r="L252" i="9"/>
  <c r="F252" i="9"/>
  <c r="B252" i="9" s="1"/>
  <c r="E252" i="9"/>
  <c r="M251" i="9"/>
  <c r="L251" i="9"/>
  <c r="F251" i="9" s="1"/>
  <c r="E251" i="9"/>
  <c r="M250" i="9"/>
  <c r="F250" i="9" s="1"/>
  <c r="B250" i="9" s="1"/>
  <c r="L250" i="9"/>
  <c r="E250" i="9"/>
  <c r="M249" i="9"/>
  <c r="L249" i="9"/>
  <c r="F249" i="9" s="1"/>
  <c r="E249" i="9"/>
  <c r="M248" i="9"/>
  <c r="L248" i="9"/>
  <c r="E248" i="9"/>
  <c r="M247" i="9"/>
  <c r="L247" i="9"/>
  <c r="E247" i="9"/>
  <c r="M246" i="9"/>
  <c r="F246" i="9" s="1"/>
  <c r="L246" i="9"/>
  <c r="E246" i="9"/>
  <c r="M245" i="9"/>
  <c r="L245" i="9"/>
  <c r="F245" i="9"/>
  <c r="E245" i="9"/>
  <c r="M244" i="9"/>
  <c r="L244" i="9"/>
  <c r="F244" i="9"/>
  <c r="B244" i="9" s="1"/>
  <c r="E244" i="9"/>
  <c r="M243" i="9"/>
  <c r="L243" i="9"/>
  <c r="F243" i="9" s="1"/>
  <c r="E243" i="9"/>
  <c r="M242" i="9"/>
  <c r="L242" i="9"/>
  <c r="F242" i="9"/>
  <c r="B242" i="9" s="1"/>
  <c r="E242" i="9"/>
  <c r="M241" i="9"/>
  <c r="L241" i="9"/>
  <c r="F241" i="9" s="1"/>
  <c r="E241" i="9"/>
  <c r="M240" i="9"/>
  <c r="L240" i="9"/>
  <c r="F240" i="9" s="1"/>
  <c r="E240" i="9"/>
  <c r="B240" i="9"/>
  <c r="M239" i="9"/>
  <c r="L239" i="9"/>
  <c r="E239" i="9"/>
  <c r="M238" i="9"/>
  <c r="F238" i="9" s="1"/>
  <c r="L238" i="9"/>
  <c r="E238" i="9"/>
  <c r="B238" i="9" s="1"/>
  <c r="M237" i="9"/>
  <c r="L237" i="9"/>
  <c r="F237" i="9"/>
  <c r="E237" i="9"/>
  <c r="M236" i="9"/>
  <c r="F236" i="9" s="1"/>
  <c r="B236" i="9" s="1"/>
  <c r="L236" i="9"/>
  <c r="E236" i="9"/>
  <c r="M235" i="9"/>
  <c r="L235" i="9"/>
  <c r="F235" i="9" s="1"/>
  <c r="E235" i="9"/>
  <c r="B235" i="9" s="1"/>
  <c r="M234" i="9"/>
  <c r="F234" i="9" s="1"/>
  <c r="B234" i="9" s="1"/>
  <c r="L234" i="9"/>
  <c r="E234" i="9"/>
  <c r="M233" i="9"/>
  <c r="L233" i="9"/>
  <c r="F233" i="9"/>
  <c r="E233" i="9"/>
  <c r="B233" i="9" s="1"/>
  <c r="M232" i="9"/>
  <c r="L232" i="9"/>
  <c r="F232" i="9" s="1"/>
  <c r="B232" i="9" s="1"/>
  <c r="E232" i="9"/>
  <c r="M231" i="9"/>
  <c r="L231" i="9"/>
  <c r="F231" i="9" s="1"/>
  <c r="E231" i="9"/>
  <c r="B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F152" i="9"/>
  <c r="E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H123" i="9"/>
  <c r="G123" i="9"/>
  <c r="E123" i="9" s="1"/>
  <c r="B123" i="9" s="1"/>
  <c r="F123" i="9"/>
  <c r="H122" i="9"/>
  <c r="G122" i="9"/>
  <c r="F122" i="9"/>
  <c r="H121" i="9"/>
  <c r="G121" i="9"/>
  <c r="F121" i="9"/>
  <c r="E121" i="9"/>
  <c r="B121" i="9" s="1"/>
  <c r="H120" i="9"/>
  <c r="G120" i="9"/>
  <c r="E120" i="9" s="1"/>
  <c r="F120" i="9"/>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F82" i="9"/>
  <c r="B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E70" i="9" s="1"/>
  <c r="B70" i="9" s="1"/>
  <c r="G70" i="9"/>
  <c r="F70" i="9"/>
  <c r="H69" i="9"/>
  <c r="G69" i="9"/>
  <c r="F69" i="9"/>
  <c r="E69" i="9"/>
  <c r="B69" i="9" s="1"/>
  <c r="H68" i="9"/>
  <c r="G68" i="9"/>
  <c r="F68" i="9"/>
  <c r="E68" i="9"/>
  <c r="H67" i="9"/>
  <c r="G67" i="9"/>
  <c r="E67" i="9" s="1"/>
  <c r="B67" i="9" s="1"/>
  <c r="F67" i="9"/>
  <c r="H66" i="9"/>
  <c r="G66" i="9"/>
  <c r="E66" i="9" s="1"/>
  <c r="F66" i="9"/>
  <c r="B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F50" i="9"/>
  <c r="H49" i="9"/>
  <c r="G49" i="9"/>
  <c r="F49" i="9"/>
  <c r="E49" i="9"/>
  <c r="B49" i="9" s="1"/>
  <c r="H48" i="9"/>
  <c r="G48" i="9"/>
  <c r="F48" i="9"/>
  <c r="E48" i="9"/>
  <c r="B48" i="9" s="1"/>
  <c r="H47" i="9"/>
  <c r="G47" i="9"/>
  <c r="E47" i="9" s="1"/>
  <c r="B47" i="9" s="1"/>
  <c r="F47" i="9"/>
  <c r="H46" i="9"/>
  <c r="G46" i="9"/>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E38" i="9" s="1"/>
  <c r="F38" i="9"/>
  <c r="B38" i="9"/>
  <c r="H37" i="9"/>
  <c r="G37" i="9"/>
  <c r="E37" i="9" s="1"/>
  <c r="B37" i="9" s="1"/>
  <c r="F37" i="9"/>
  <c r="H36" i="9"/>
  <c r="G36" i="9"/>
  <c r="E36" i="9" s="1"/>
  <c r="F36" i="9"/>
  <c r="H35" i="9"/>
  <c r="G35" i="9"/>
  <c r="E35" i="9" s="1"/>
  <c r="B35" i="9" s="1"/>
  <c r="F35" i="9"/>
  <c r="H34" i="9"/>
  <c r="G34" i="9"/>
  <c r="F34" i="9"/>
  <c r="H33" i="9"/>
  <c r="G33" i="9"/>
  <c r="F33" i="9"/>
  <c r="E33" i="9"/>
  <c r="B33" i="9" s="1"/>
  <c r="H32" i="9"/>
  <c r="G32" i="9"/>
  <c r="F32" i="9"/>
  <c r="E32" i="9"/>
  <c r="B32" i="9" s="1"/>
  <c r="H31" i="9"/>
  <c r="G31" i="9"/>
  <c r="E31" i="9" s="1"/>
  <c r="B31" i="9" s="1"/>
  <c r="F31" i="9"/>
  <c r="H30" i="9"/>
  <c r="G30" i="9"/>
  <c r="F30" i="9"/>
  <c r="H29" i="9"/>
  <c r="G29" i="9"/>
  <c r="F29" i="9"/>
  <c r="E29" i="9"/>
  <c r="B29" i="9" s="1"/>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2" i="8"/>
  <c r="D46" i="8"/>
  <c r="D37" i="8"/>
  <c r="D27" i="8"/>
  <c r="D25" i="8" s="1"/>
  <c r="D18" i="8"/>
  <c r="D8" i="8"/>
  <c r="D6" i="8"/>
  <c r="E44" i="7"/>
  <c r="D44" i="7"/>
  <c r="E39" i="7"/>
  <c r="D39" i="7"/>
  <c r="D38" i="7" s="1"/>
  <c r="E38" i="7"/>
  <c r="E30" i="7"/>
  <c r="D30" i="7"/>
  <c r="E23" i="7"/>
  <c r="E22" i="7" s="1"/>
  <c r="I34" i="3" s="1"/>
  <c r="D23" i="7"/>
  <c r="E14" i="7"/>
  <c r="D14" i="7"/>
  <c r="E7" i="7"/>
  <c r="D7" i="7"/>
  <c r="D6" i="7" s="1"/>
  <c r="E6" i="7"/>
  <c r="E5"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1" i="1" s="1"/>
  <c r="F596" i="4"/>
  <c r="F595" i="4"/>
  <c r="F594" i="4"/>
  <c r="E594" i="4"/>
  <c r="D594" i="4"/>
  <c r="F593" i="4"/>
  <c r="F592" i="4"/>
  <c r="F591" i="4"/>
  <c r="E591" i="4"/>
  <c r="D591" i="4"/>
  <c r="F590" i="4"/>
  <c r="F589" i="4"/>
  <c r="E589" i="4"/>
  <c r="D589" i="4"/>
  <c r="F588" i="4"/>
  <c r="F587" i="4"/>
  <c r="F586" i="4"/>
  <c r="E585" i="4"/>
  <c r="E584" i="4" s="1"/>
  <c r="D585" i="4"/>
  <c r="F585" i="4" s="1"/>
  <c r="D584"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F431" i="4" s="1"/>
  <c r="F428" i="4"/>
  <c r="E428" i="4"/>
  <c r="D428" i="4"/>
  <c r="F427" i="4"/>
  <c r="E427" i="4"/>
  <c r="D427" i="4"/>
  <c r="D648" i="4" s="1"/>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c r="F372" i="4"/>
  <c r="F371" i="4"/>
  <c r="F370" i="4"/>
  <c r="F369" i="4"/>
  <c r="F368" i="4"/>
  <c r="F367" i="4"/>
  <c r="E366" i="4"/>
  <c r="E361" i="4" s="1"/>
  <c r="D366" i="4"/>
  <c r="D361" i="4" s="1"/>
  <c r="D360"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D309" i="4" s="1"/>
  <c r="F313" i="4"/>
  <c r="F312" i="4"/>
  <c r="F311" i="4"/>
  <c r="F310" i="4"/>
  <c r="E310" i="4"/>
  <c r="D310" i="4"/>
  <c r="F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7" i="4"/>
  <c r="F96" i="4"/>
  <c r="F95" i="4"/>
  <c r="F94" i="4"/>
  <c r="F93" i="4"/>
  <c r="F92" i="4"/>
  <c r="E91" i="4"/>
  <c r="E82" i="4" s="1"/>
  <c r="D91" i="4"/>
  <c r="F91" i="4" s="1"/>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H1684" i="1" s="1"/>
  <c r="H1683" i="1"/>
  <c r="G1683" i="1"/>
  <c r="C1683" i="1"/>
  <c r="H1682" i="1"/>
  <c r="G1682" i="1"/>
  <c r="C1682" i="1"/>
  <c r="C1681" i="1"/>
  <c r="C1680" i="1"/>
  <c r="H1680" i="1" s="1"/>
  <c r="H1679" i="1"/>
  <c r="G1679" i="1"/>
  <c r="C1679" i="1"/>
  <c r="H1678" i="1"/>
  <c r="G1678" i="1"/>
  <c r="C1678" i="1"/>
  <c r="C1677" i="1"/>
  <c r="C1676" i="1"/>
  <c r="H1676" i="1" s="1"/>
  <c r="H1675" i="1"/>
  <c r="G1675" i="1"/>
  <c r="C1675" i="1"/>
  <c r="H1674" i="1"/>
  <c r="G1674" i="1"/>
  <c r="C1674" i="1"/>
  <c r="C1673" i="1"/>
  <c r="C1672" i="1"/>
  <c r="H1672" i="1" s="1"/>
  <c r="H1671" i="1"/>
  <c r="G1671" i="1"/>
  <c r="C1671" i="1"/>
  <c r="H1670" i="1"/>
  <c r="G1670" i="1"/>
  <c r="C1670" i="1"/>
  <c r="C1669" i="1"/>
  <c r="C1668" i="1"/>
  <c r="H1668" i="1" s="1"/>
  <c r="H1667" i="1"/>
  <c r="G1667" i="1"/>
  <c r="C1667" i="1"/>
  <c r="H1666" i="1"/>
  <c r="G1666" i="1"/>
  <c r="C1666" i="1"/>
  <c r="C1665" i="1"/>
  <c r="C1664" i="1"/>
  <c r="H1664" i="1" s="1"/>
  <c r="H1663" i="1"/>
  <c r="G1663" i="1"/>
  <c r="C1663" i="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G1647" i="1"/>
  <c r="C1647" i="1"/>
  <c r="H1646" i="1"/>
  <c r="G1646" i="1"/>
  <c r="C1646" i="1"/>
  <c r="C1645" i="1"/>
  <c r="C1644" i="1"/>
  <c r="H1644" i="1" s="1"/>
  <c r="H1643" i="1"/>
  <c r="C1643" i="1"/>
  <c r="G1643" i="1" s="1"/>
  <c r="H1642" i="1"/>
  <c r="G1642" i="1"/>
  <c r="C1642" i="1"/>
  <c r="C1641" i="1"/>
  <c r="C1640" i="1"/>
  <c r="H1640" i="1" s="1"/>
  <c r="H1639" i="1"/>
  <c r="C1639" i="1"/>
  <c r="G1639" i="1" s="1"/>
  <c r="H1638" i="1"/>
  <c r="G1638" i="1"/>
  <c r="C1638" i="1"/>
  <c r="C1637" i="1"/>
  <c r="C1636" i="1"/>
  <c r="H1636" i="1" s="1"/>
  <c r="H1635" i="1"/>
  <c r="C1635" i="1"/>
  <c r="G1635" i="1" s="1"/>
  <c r="H1634" i="1"/>
  <c r="G1634" i="1"/>
  <c r="C1634" i="1"/>
  <c r="C1633" i="1"/>
  <c r="C1632" i="1"/>
  <c r="H1632" i="1" s="1"/>
  <c r="H1631" i="1"/>
  <c r="C1631" i="1"/>
  <c r="G1631" i="1" s="1"/>
  <c r="H1630" i="1"/>
  <c r="G1630" i="1"/>
  <c r="C1630" i="1"/>
  <c r="C1629" i="1"/>
  <c r="H1627" i="1"/>
  <c r="C1627" i="1"/>
  <c r="G1627" i="1" s="1"/>
  <c r="H1626" i="1"/>
  <c r="G1626" i="1"/>
  <c r="C1626" i="1"/>
  <c r="C1625" i="1"/>
  <c r="C1624" i="1"/>
  <c r="H1624" i="1" s="1"/>
  <c r="C1620" i="1"/>
  <c r="H1620" i="1" s="1"/>
  <c r="H1619" i="1"/>
  <c r="C1619" i="1"/>
  <c r="G1619" i="1" s="1"/>
  <c r="H1618" i="1"/>
  <c r="G1618" i="1"/>
  <c r="C1618" i="1"/>
  <c r="C1617" i="1"/>
  <c r="C1616" i="1"/>
  <c r="H1616" i="1" s="1"/>
  <c r="H1615" i="1"/>
  <c r="G1615" i="1"/>
  <c r="C1615" i="1"/>
  <c r="H1614" i="1"/>
  <c r="G1614" i="1"/>
  <c r="C1614" i="1"/>
  <c r="C1613" i="1"/>
  <c r="C1612" i="1"/>
  <c r="H1612" i="1" s="1"/>
  <c r="H1611" i="1"/>
  <c r="C1611" i="1"/>
  <c r="G1611" i="1" s="1"/>
  <c r="H1610" i="1"/>
  <c r="G1610" i="1"/>
  <c r="C1610" i="1"/>
  <c r="C1609" i="1"/>
  <c r="C1608" i="1"/>
  <c r="H1608" i="1" s="1"/>
  <c r="H1607" i="1"/>
  <c r="G1607" i="1"/>
  <c r="C1607" i="1"/>
  <c r="H1606" i="1"/>
  <c r="G1606" i="1"/>
  <c r="C1606" i="1"/>
  <c r="C1605" i="1"/>
  <c r="C1604" i="1"/>
  <c r="H1604" i="1" s="1"/>
  <c r="H1603" i="1"/>
  <c r="G1603" i="1"/>
  <c r="C1603" i="1"/>
  <c r="H1602" i="1"/>
  <c r="G1602" i="1"/>
  <c r="C1602" i="1"/>
  <c r="C1601" i="1"/>
  <c r="C1600" i="1"/>
  <c r="H1600" i="1" s="1"/>
  <c r="H1599" i="1"/>
  <c r="G1599" i="1"/>
  <c r="C1599" i="1"/>
  <c r="H1598" i="1"/>
  <c r="G1598" i="1"/>
  <c r="C1598" i="1"/>
  <c r="C1597" i="1"/>
  <c r="C1596" i="1"/>
  <c r="H1596" i="1" s="1"/>
  <c r="H1595" i="1"/>
  <c r="G1595" i="1"/>
  <c r="C1595" i="1"/>
  <c r="H1594" i="1"/>
  <c r="G1594" i="1"/>
  <c r="C1594" i="1"/>
  <c r="C1593" i="1"/>
  <c r="C1592" i="1"/>
  <c r="H1592" i="1" s="1"/>
  <c r="H1591" i="1"/>
  <c r="G1591" i="1"/>
  <c r="C1591" i="1"/>
  <c r="H1590" i="1"/>
  <c r="G1590" i="1"/>
  <c r="C1590" i="1"/>
  <c r="C1589" i="1"/>
  <c r="C1588" i="1"/>
  <c r="H1588" i="1" s="1"/>
  <c r="H1587" i="1"/>
  <c r="G1587" i="1"/>
  <c r="C1587" i="1"/>
  <c r="H1586" i="1"/>
  <c r="G1586" i="1"/>
  <c r="C1586" i="1"/>
  <c r="C1585" i="1"/>
  <c r="C1584" i="1"/>
  <c r="H1584" i="1" s="1"/>
  <c r="H1583" i="1"/>
  <c r="C1583" i="1"/>
  <c r="G1583" i="1" s="1"/>
  <c r="H1582" i="1"/>
  <c r="G1582" i="1"/>
  <c r="C1582" i="1"/>
  <c r="H1581" i="1"/>
  <c r="D1581" i="1"/>
  <c r="C1581" i="1"/>
  <c r="G1581" i="1" s="1"/>
  <c r="I1581" i="1" s="1"/>
  <c r="J1580" i="1"/>
  <c r="D1580" i="1"/>
  <c r="G1580" i="1" s="1"/>
  <c r="C1580" i="1"/>
  <c r="H1580" i="1" s="1"/>
  <c r="H1579" i="1"/>
  <c r="D1579" i="1"/>
  <c r="C1579" i="1"/>
  <c r="G1579" i="1" s="1"/>
  <c r="D1578" i="1"/>
  <c r="G1578" i="1" s="1"/>
  <c r="C1578" i="1"/>
  <c r="H1578" i="1" s="1"/>
  <c r="D1577" i="1"/>
  <c r="G1577" i="1" s="1"/>
  <c r="C1577" i="1"/>
  <c r="H1577" i="1" s="1"/>
  <c r="H1576" i="1"/>
  <c r="D1576" i="1"/>
  <c r="C1576" i="1"/>
  <c r="G1576" i="1" s="1"/>
  <c r="D1575" i="1"/>
  <c r="G1575" i="1" s="1"/>
  <c r="C1575" i="1"/>
  <c r="H1575" i="1" s="1"/>
  <c r="H1574" i="1"/>
  <c r="D1574" i="1"/>
  <c r="C1574" i="1"/>
  <c r="G1574" i="1" s="1"/>
  <c r="I1574" i="1" s="1"/>
  <c r="J1573" i="1"/>
  <c r="D1573" i="1"/>
  <c r="G1573" i="1" s="1"/>
  <c r="C1573" i="1"/>
  <c r="H1573" i="1" s="1"/>
  <c r="D1572" i="1"/>
  <c r="G1572" i="1" s="1"/>
  <c r="C1572" i="1"/>
  <c r="H1572" i="1" s="1"/>
  <c r="D1571" i="1"/>
  <c r="C1571" i="1"/>
  <c r="H1570" i="1"/>
  <c r="D1570" i="1"/>
  <c r="C1570" i="1"/>
  <c r="G1570" i="1" s="1"/>
  <c r="D1569" i="1"/>
  <c r="G1569" i="1" s="1"/>
  <c r="C1569" i="1"/>
  <c r="H1569" i="1" s="1"/>
  <c r="H1568" i="1"/>
  <c r="D1568" i="1"/>
  <c r="C1568" i="1"/>
  <c r="G1568" i="1" s="1"/>
  <c r="I1568" i="1" s="1"/>
  <c r="J1567" i="1"/>
  <c r="D1567" i="1"/>
  <c r="C1567" i="1"/>
  <c r="H1566" i="1"/>
  <c r="D1566" i="1"/>
  <c r="C1566" i="1"/>
  <c r="G1566" i="1" s="1"/>
  <c r="D1565" i="1"/>
  <c r="C1565" i="1"/>
  <c r="H1564" i="1"/>
  <c r="D1564" i="1"/>
  <c r="C1564" i="1"/>
  <c r="G1564" i="1" s="1"/>
  <c r="I1564" i="1" s="1"/>
  <c r="D1563" i="1"/>
  <c r="D1562" i="1"/>
  <c r="C1562" i="1"/>
  <c r="H1561" i="1"/>
  <c r="D1561" i="1"/>
  <c r="C1561" i="1"/>
  <c r="G1561" i="1" s="1"/>
  <c r="I1561" i="1" s="1"/>
  <c r="J1560" i="1"/>
  <c r="D1560" i="1"/>
  <c r="G1560" i="1" s="1"/>
  <c r="C1560" i="1"/>
  <c r="H1559" i="1"/>
  <c r="D1559" i="1"/>
  <c r="C1559" i="1"/>
  <c r="G1559" i="1" s="1"/>
  <c r="D1558" i="1"/>
  <c r="G1558" i="1" s="1"/>
  <c r="C1558" i="1"/>
  <c r="H1558" i="1" s="1"/>
  <c r="H1557" i="1"/>
  <c r="D1557" i="1"/>
  <c r="C1557" i="1"/>
  <c r="G1557" i="1" s="1"/>
  <c r="I1557" i="1" s="1"/>
  <c r="H1556" i="1"/>
  <c r="D1556" i="1"/>
  <c r="C1556" i="1"/>
  <c r="G1556" i="1" s="1"/>
  <c r="D1555" i="1"/>
  <c r="J1554" i="1"/>
  <c r="D1554" i="1"/>
  <c r="G1554" i="1" s="1"/>
  <c r="C1554" i="1"/>
  <c r="H1554" i="1" s="1"/>
  <c r="H1553" i="1"/>
  <c r="D1553" i="1"/>
  <c r="C1553" i="1"/>
  <c r="G1553" i="1" s="1"/>
  <c r="D1552" i="1"/>
  <c r="C1552" i="1"/>
  <c r="H1551" i="1"/>
  <c r="D1551" i="1"/>
  <c r="C1551" i="1"/>
  <c r="G1551" i="1" s="1"/>
  <c r="I1551" i="1" s="1"/>
  <c r="D1550" i="1"/>
  <c r="C1550" i="1"/>
  <c r="H1549" i="1"/>
  <c r="D1549" i="1"/>
  <c r="C1549" i="1"/>
  <c r="G1549" i="1" s="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D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H167" i="1"/>
  <c r="D167" i="1"/>
  <c r="G167" i="1" s="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G159" i="1"/>
  <c r="D159" i="1"/>
  <c r="H159" i="1" s="1"/>
  <c r="C159" i="1"/>
  <c r="G158" i="1"/>
  <c r="D158" i="1"/>
  <c r="H158" i="1" s="1"/>
  <c r="C158" i="1"/>
  <c r="G157" i="1"/>
  <c r="D157" i="1"/>
  <c r="H157" i="1" s="1"/>
  <c r="C157" i="1"/>
  <c r="G156" i="1"/>
  <c r="D156" i="1"/>
  <c r="H156" i="1" s="1"/>
  <c r="C156" i="1"/>
  <c r="G155" i="1"/>
  <c r="D155" i="1"/>
  <c r="H155" i="1" s="1"/>
  <c r="C155" i="1"/>
  <c r="G154" i="1"/>
  <c r="D154" i="1"/>
  <c r="H154" i="1" s="1"/>
  <c r="C154" i="1"/>
  <c r="G153" i="1"/>
  <c r="D153" i="1"/>
  <c r="H153" i="1" s="1"/>
  <c r="C153" i="1"/>
  <c r="G152" i="1"/>
  <c r="D152" i="1"/>
  <c r="H152" i="1" s="1"/>
  <c r="C152" i="1"/>
  <c r="G151" i="1"/>
  <c r="D151" i="1"/>
  <c r="H151" i="1" s="1"/>
  <c r="C151" i="1"/>
  <c r="H150" i="1"/>
  <c r="G150" i="1"/>
  <c r="D150" i="1"/>
  <c r="C150" i="1"/>
  <c r="D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D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11" i="9" l="1"/>
  <c r="B311" i="9" s="1"/>
  <c r="G1338" i="1"/>
  <c r="H232" i="1"/>
  <c r="G232" i="1"/>
  <c r="H242" i="1"/>
  <c r="G242" i="1"/>
  <c r="H254" i="1"/>
  <c r="G254" i="1"/>
  <c r="H271" i="1"/>
  <c r="G271" i="1"/>
  <c r="H277" i="1"/>
  <c r="G277" i="1"/>
  <c r="H283" i="1"/>
  <c r="G283" i="1"/>
  <c r="H291" i="1"/>
  <c r="G291" i="1"/>
  <c r="H307" i="1"/>
  <c r="G307" i="1"/>
  <c r="H315" i="1"/>
  <c r="G315" i="1"/>
  <c r="H429" i="1"/>
  <c r="G429" i="1"/>
  <c r="H437" i="1"/>
  <c r="G437" i="1"/>
  <c r="H445" i="1"/>
  <c r="G445" i="1"/>
  <c r="H453" i="1"/>
  <c r="G453" i="1"/>
  <c r="H459" i="1"/>
  <c r="G459" i="1"/>
  <c r="H230" i="1"/>
  <c r="G230" i="1"/>
  <c r="H285" i="1"/>
  <c r="G285" i="1"/>
  <c r="H427" i="1"/>
  <c r="G427" i="1"/>
  <c r="F186" i="5"/>
  <c r="C1190" i="1"/>
  <c r="D178" i="5"/>
  <c r="D22" i="7"/>
  <c r="C1563" i="1"/>
  <c r="G5" i="1"/>
  <c r="G8" i="1"/>
  <c r="G10" i="1"/>
  <c r="G13" i="1"/>
  <c r="G15" i="1"/>
  <c r="G18" i="1"/>
  <c r="G20" i="1"/>
  <c r="G23" i="1"/>
  <c r="G26" i="1"/>
  <c r="G28" i="1"/>
  <c r="G31" i="1"/>
  <c r="G34" i="1"/>
  <c r="G36" i="1"/>
  <c r="G39" i="1"/>
  <c r="G41" i="1"/>
  <c r="G44" i="1"/>
  <c r="G46" i="1"/>
  <c r="G49" i="1"/>
  <c r="G51" i="1"/>
  <c r="G55" i="1"/>
  <c r="G59" i="1"/>
  <c r="G63" i="1"/>
  <c r="G66" i="1"/>
  <c r="G68" i="1"/>
  <c r="G70" i="1"/>
  <c r="G72" i="1"/>
  <c r="G74" i="1"/>
  <c r="G7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59" i="1"/>
  <c r="G259" i="1"/>
  <c r="H261" i="1"/>
  <c r="G261" i="1"/>
  <c r="H263" i="1"/>
  <c r="G263" i="1"/>
  <c r="H265" i="1"/>
  <c r="G265" i="1"/>
  <c r="H267" i="1"/>
  <c r="G267" i="1"/>
  <c r="H299" i="1"/>
  <c r="G299" i="1"/>
  <c r="H301" i="1"/>
  <c r="G301"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5" i="1"/>
  <c r="G415" i="1"/>
  <c r="H421" i="1"/>
  <c r="G421" i="1"/>
  <c r="H423" i="1"/>
  <c r="G423" i="1"/>
  <c r="H462" i="1"/>
  <c r="G462" i="1"/>
  <c r="H1548" i="1"/>
  <c r="G1548" i="1"/>
  <c r="J1548" i="1"/>
  <c r="H1625" i="1"/>
  <c r="G1625" i="1"/>
  <c r="H1637" i="1"/>
  <c r="G1637" i="1"/>
  <c r="H1657" i="1"/>
  <c r="G1657" i="1"/>
  <c r="E7" i="5"/>
  <c r="D1017" i="1"/>
  <c r="H228" i="1"/>
  <c r="G228" i="1"/>
  <c r="H236" i="1"/>
  <c r="G236" i="1"/>
  <c r="H240" i="1"/>
  <c r="G240" i="1"/>
  <c r="H248" i="1"/>
  <c r="G248" i="1"/>
  <c r="H250" i="1"/>
  <c r="G250" i="1"/>
  <c r="H256" i="1"/>
  <c r="G256" i="1"/>
  <c r="H273" i="1"/>
  <c r="G273" i="1"/>
  <c r="H279" i="1"/>
  <c r="G279" i="1"/>
  <c r="H287" i="1"/>
  <c r="G287" i="1"/>
  <c r="H293" i="1"/>
  <c r="G293" i="1"/>
  <c r="H305" i="1"/>
  <c r="G305" i="1"/>
  <c r="H311" i="1"/>
  <c r="G311" i="1"/>
  <c r="H431" i="1"/>
  <c r="G431" i="1"/>
  <c r="H435" i="1"/>
  <c r="G435" i="1"/>
  <c r="H441" i="1"/>
  <c r="G441" i="1"/>
  <c r="H447" i="1"/>
  <c r="G447" i="1"/>
  <c r="H451" i="1"/>
  <c r="G451" i="1"/>
  <c r="H457" i="1"/>
  <c r="G457" i="1"/>
  <c r="C1623" i="1"/>
  <c r="G4" i="1"/>
  <c r="G6" i="1"/>
  <c r="G7" i="1"/>
  <c r="G9" i="1"/>
  <c r="G11" i="1"/>
  <c r="G12" i="1"/>
  <c r="G14" i="1"/>
  <c r="G16" i="1"/>
  <c r="G17" i="1"/>
  <c r="G19" i="1"/>
  <c r="G21" i="1"/>
  <c r="G22" i="1"/>
  <c r="G24" i="1"/>
  <c r="G25" i="1"/>
  <c r="G27" i="1"/>
  <c r="G29" i="1"/>
  <c r="G30" i="1"/>
  <c r="G32" i="1"/>
  <c r="G33" i="1"/>
  <c r="G35" i="1"/>
  <c r="G37" i="1"/>
  <c r="G38" i="1"/>
  <c r="G40" i="1"/>
  <c r="G42" i="1"/>
  <c r="G43" i="1"/>
  <c r="G47" i="1"/>
  <c r="G48" i="1"/>
  <c r="G50" i="1"/>
  <c r="G52" i="1"/>
  <c r="G53" i="1"/>
  <c r="G54" i="1"/>
  <c r="G56" i="1"/>
  <c r="G57" i="1"/>
  <c r="G58" i="1"/>
  <c r="G60" i="1"/>
  <c r="G61" i="1"/>
  <c r="G62" i="1"/>
  <c r="G64" i="1"/>
  <c r="G65" i="1"/>
  <c r="G67" i="1"/>
  <c r="G69" i="1"/>
  <c r="G71" i="1"/>
  <c r="G73" i="1"/>
  <c r="G75" i="1"/>
  <c r="G77"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304" i="1"/>
  <c r="G304" i="1"/>
  <c r="H306" i="1"/>
  <c r="G306" i="1"/>
  <c r="H308" i="1"/>
  <c r="G308" i="1"/>
  <c r="H310" i="1"/>
  <c r="G310" i="1"/>
  <c r="H312" i="1"/>
  <c r="G312" i="1"/>
  <c r="H314" i="1"/>
  <c r="G31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1546" i="1"/>
  <c r="G1546" i="1"/>
  <c r="J1546" i="1"/>
  <c r="H234" i="1"/>
  <c r="G234" i="1"/>
  <c r="H238" i="1"/>
  <c r="G238" i="1"/>
  <c r="H244" i="1"/>
  <c r="G244" i="1"/>
  <c r="H246" i="1"/>
  <c r="G246" i="1"/>
  <c r="H252" i="1"/>
  <c r="G252" i="1"/>
  <c r="H275" i="1"/>
  <c r="G275" i="1"/>
  <c r="H281" i="1"/>
  <c r="G281" i="1"/>
  <c r="H289" i="1"/>
  <c r="G289" i="1"/>
  <c r="H309" i="1"/>
  <c r="G309" i="1"/>
  <c r="H313" i="1"/>
  <c r="G313" i="1"/>
  <c r="H425" i="1"/>
  <c r="G425" i="1"/>
  <c r="H433" i="1"/>
  <c r="G433" i="1"/>
  <c r="H439" i="1"/>
  <c r="G439" i="1"/>
  <c r="H443" i="1"/>
  <c r="G443" i="1"/>
  <c r="H449" i="1"/>
  <c r="G449" i="1"/>
  <c r="H455" i="1"/>
  <c r="G455" i="1"/>
  <c r="F204" i="5"/>
  <c r="D203" i="5"/>
  <c r="C1208"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60" i="1"/>
  <c r="G260" i="1"/>
  <c r="H262" i="1"/>
  <c r="G262" i="1"/>
  <c r="H264" i="1"/>
  <c r="G264" i="1"/>
  <c r="H266" i="1"/>
  <c r="G266" i="1"/>
  <c r="H268" i="1"/>
  <c r="G268" i="1"/>
  <c r="H298" i="1"/>
  <c r="G298" i="1"/>
  <c r="H300" i="1"/>
  <c r="G300" i="1"/>
  <c r="H302" i="1"/>
  <c r="G302"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4" i="1"/>
  <c r="G414" i="1"/>
  <c r="H416" i="1"/>
  <c r="G416" i="1"/>
  <c r="H422" i="1"/>
  <c r="G422" i="1"/>
  <c r="H461" i="1"/>
  <c r="G461" i="1"/>
  <c r="H463" i="1"/>
  <c r="G463" i="1"/>
  <c r="G1552" i="1"/>
  <c r="J1552" i="1"/>
  <c r="C258" i="1"/>
  <c r="H1544" i="1"/>
  <c r="G1544" i="1"/>
  <c r="I1544" i="1" s="1"/>
  <c r="J1544" i="1"/>
  <c r="I1558" i="1"/>
  <c r="H1562" i="1"/>
  <c r="G1562" i="1"/>
  <c r="I1562" i="1" s="1"/>
  <c r="H1565" i="1"/>
  <c r="G1565" i="1"/>
  <c r="I1565" i="1" s="1"/>
  <c r="I1569" i="1"/>
  <c r="I1575" i="1"/>
  <c r="I1578" i="1"/>
  <c r="H1613" i="1"/>
  <c r="G1613" i="1"/>
  <c r="H1617" i="1"/>
  <c r="G1617" i="1"/>
  <c r="H1633" i="1"/>
  <c r="G1633" i="1"/>
  <c r="H1653" i="1"/>
  <c r="G1653" i="1"/>
  <c r="C1152" i="1"/>
  <c r="F165" i="5"/>
  <c r="C1170" i="1"/>
  <c r="I33" i="3"/>
  <c r="D1538" i="1"/>
  <c r="H1542" i="1"/>
  <c r="G1542" i="1"/>
  <c r="I1542" i="1" s="1"/>
  <c r="J1542" i="1"/>
  <c r="I1549" i="1"/>
  <c r="H1550" i="1"/>
  <c r="G1550" i="1"/>
  <c r="I1550" i="1" s="1"/>
  <c r="I1553" i="1"/>
  <c r="I1554" i="1"/>
  <c r="J1558" i="1"/>
  <c r="H1560" i="1"/>
  <c r="J1562" i="1"/>
  <c r="J1565" i="1"/>
  <c r="J1569" i="1"/>
  <c r="J1575" i="1"/>
  <c r="J1578" i="1"/>
  <c r="H1585" i="1"/>
  <c r="G1585" i="1"/>
  <c r="H1589" i="1"/>
  <c r="G1589" i="1"/>
  <c r="H1593" i="1"/>
  <c r="G1593" i="1"/>
  <c r="H1597" i="1"/>
  <c r="G1597" i="1"/>
  <c r="H1601" i="1"/>
  <c r="G1601" i="1"/>
  <c r="H1605" i="1"/>
  <c r="G1605" i="1"/>
  <c r="H1609" i="1"/>
  <c r="G1609" i="1"/>
  <c r="H1629" i="1"/>
  <c r="G1629" i="1"/>
  <c r="H1645" i="1"/>
  <c r="G1645" i="1"/>
  <c r="H1649" i="1"/>
  <c r="G1649" i="1"/>
  <c r="F470" i="4"/>
  <c r="D466" i="4"/>
  <c r="C464" i="1"/>
  <c r="E536" i="4"/>
  <c r="D531" i="1"/>
  <c r="F584" i="4"/>
  <c r="C578" i="1"/>
  <c r="F621" i="4"/>
  <c r="D615" i="1"/>
  <c r="F143" i="5"/>
  <c r="D135" i="5"/>
  <c r="C1148" i="1"/>
  <c r="I25" i="3"/>
  <c r="D1255" i="1"/>
  <c r="F114" i="6"/>
  <c r="H30" i="3"/>
  <c r="C1510" i="1"/>
  <c r="J1550" i="1"/>
  <c r="H1552" i="1"/>
  <c r="I1559" i="1"/>
  <c r="I1560" i="1"/>
  <c r="I1566" i="1"/>
  <c r="H1567" i="1"/>
  <c r="G1567" i="1"/>
  <c r="I1570" i="1"/>
  <c r="H1571" i="1"/>
  <c r="G1571" i="1"/>
  <c r="I1573" i="1"/>
  <c r="I1576" i="1"/>
  <c r="I1579" i="1"/>
  <c r="I1580" i="1"/>
  <c r="H1641" i="1"/>
  <c r="G1641" i="1"/>
  <c r="H1661" i="1"/>
  <c r="G1661" i="1"/>
  <c r="H1665" i="1"/>
  <c r="G1665" i="1"/>
  <c r="H1669" i="1"/>
  <c r="G1669" i="1"/>
  <c r="H1673" i="1"/>
  <c r="G1673" i="1"/>
  <c r="H1677" i="1"/>
  <c r="G1677" i="1"/>
  <c r="H1681" i="1"/>
  <c r="G1681" i="1"/>
  <c r="H1685" i="1"/>
  <c r="G1685" i="1"/>
  <c r="F647" i="4"/>
  <c r="C641" i="1"/>
  <c r="F119" i="5"/>
  <c r="C1124" i="1"/>
  <c r="F28" i="6"/>
  <c r="C1424" i="1"/>
  <c r="F36" i="6"/>
  <c r="D35" i="6"/>
  <c r="C1432" i="1"/>
  <c r="F50" i="4"/>
  <c r="D49" i="4"/>
  <c r="F98" i="4"/>
  <c r="D82" i="4"/>
  <c r="F112" i="4"/>
  <c r="D106" i="4"/>
  <c r="D491" i="4"/>
  <c r="F502" i="4"/>
  <c r="D597" i="4"/>
  <c r="F616" i="4"/>
  <c r="F630" i="4"/>
  <c r="D629" i="4"/>
  <c r="H316" i="9"/>
  <c r="H315" i="9"/>
  <c r="E147" i="5"/>
  <c r="D1152" i="1" s="1"/>
  <c r="E35" i="6"/>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E7" i="4"/>
  <c r="F126" i="4"/>
  <c r="D125" i="4"/>
  <c r="E262" i="4"/>
  <c r="D258" i="1" s="1"/>
  <c r="F274" i="4"/>
  <c r="D273" i="4"/>
  <c r="D308" i="4"/>
  <c r="D321" i="4"/>
  <c r="F361" i="4"/>
  <c r="F374" i="4"/>
  <c r="E430" i="4"/>
  <c r="F536" i="4"/>
  <c r="F572" i="4"/>
  <c r="D571" i="4"/>
  <c r="D535" i="4" s="1"/>
  <c r="G314" i="9"/>
  <c r="E314" i="9" s="1"/>
  <c r="B314" i="9" s="1"/>
  <c r="F89" i="5"/>
  <c r="D88" i="5"/>
  <c r="D255" i="5"/>
  <c r="F260" i="5"/>
  <c r="D5" i="6"/>
  <c r="F10" i="6"/>
  <c r="D89" i="6"/>
  <c r="F94" i="6"/>
  <c r="D51" i="8"/>
  <c r="C1628" i="1" s="1"/>
  <c r="E34" i="9"/>
  <c r="B34" i="9" s="1"/>
  <c r="B40" i="9"/>
  <c r="E50" i="9"/>
  <c r="B50" i="9" s="1"/>
  <c r="F8" i="4"/>
  <c r="D7" i="4"/>
  <c r="F29" i="4"/>
  <c r="F154" i="4"/>
  <c r="D153" i="4"/>
  <c r="F170" i="4"/>
  <c r="D164" i="4"/>
  <c r="F246" i="4"/>
  <c r="D230" i="4"/>
  <c r="E373" i="4"/>
  <c r="E648" i="4"/>
  <c r="D12" i="5"/>
  <c r="F45" i="5"/>
  <c r="E141" i="6"/>
  <c r="I27" i="3"/>
  <c r="F130" i="6"/>
  <c r="D129" i="6"/>
  <c r="D44" i="8"/>
  <c r="E30" i="9"/>
  <c r="B30" i="9" s="1"/>
  <c r="B36" i="9"/>
  <c r="E46" i="9"/>
  <c r="B46" i="9" s="1"/>
  <c r="F314" i="4"/>
  <c r="F366" i="4"/>
  <c r="F426" i="4"/>
  <c r="F607" i="4"/>
  <c r="F150" i="5"/>
  <c r="F219" i="5"/>
  <c r="F277" i="5"/>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0" i="9"/>
  <c r="E300" i="9" s="1"/>
  <c r="B300" i="9" s="1"/>
  <c r="M228" i="9"/>
  <c r="G226" i="9"/>
  <c r="E226" i="9" s="1"/>
  <c r="B226" i="9" s="1"/>
  <c r="G222" i="9"/>
  <c r="E222" i="9" s="1"/>
  <c r="B222" i="9" s="1"/>
  <c r="G218" i="9"/>
  <c r="E218" i="9" s="1"/>
  <c r="B218" i="9" s="1"/>
  <c r="G214" i="9"/>
  <c r="E214" i="9" s="1"/>
  <c r="B214" i="9" s="1"/>
  <c r="G180" i="9"/>
  <c r="E180" i="9" s="1"/>
  <c r="B180" i="9" s="1"/>
  <c r="H179" i="9"/>
  <c r="H309" i="9"/>
  <c r="H308" i="9"/>
  <c r="E308" i="9" s="1"/>
  <c r="B308" i="9" s="1"/>
  <c r="G301" i="9"/>
  <c r="E301" i="9" s="1"/>
  <c r="B301" i="9" s="1"/>
  <c r="L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02" i="9"/>
  <c r="E302" i="9" s="1"/>
  <c r="B302" i="9" s="1"/>
  <c r="G220" i="9"/>
  <c r="E220" i="9" s="1"/>
  <c r="B220" i="9" s="1"/>
  <c r="G212" i="9"/>
  <c r="E212" i="9" s="1"/>
  <c r="B212" i="9" s="1"/>
  <c r="G210" i="9"/>
  <c r="E210" i="9" s="1"/>
  <c r="B210" i="9" s="1"/>
  <c r="G208" i="9"/>
  <c r="E208" i="9" s="1"/>
  <c r="B208" i="9" s="1"/>
  <c r="G310" i="9"/>
  <c r="E310" i="9" s="1"/>
  <c r="B310" i="9" s="1"/>
  <c r="G224" i="9"/>
  <c r="E224" i="9" s="1"/>
  <c r="B224" i="9" s="1"/>
  <c r="G216" i="9"/>
  <c r="E216" i="9" s="1"/>
  <c r="B216" i="9" s="1"/>
  <c r="G211" i="9"/>
  <c r="E211" i="9" s="1"/>
  <c r="B211" i="9" s="1"/>
  <c r="G209" i="9"/>
  <c r="E209" i="9" s="1"/>
  <c r="B209" i="9" s="1"/>
  <c r="L207" i="9"/>
  <c r="F207" i="9" s="1"/>
  <c r="I10" i="9"/>
  <c r="B104" i="9"/>
  <c r="B112" i="9"/>
  <c r="B148" i="9"/>
  <c r="D522" i="4"/>
  <c r="E88" i="5"/>
  <c r="D1093" i="1" s="1"/>
  <c r="E177" i="5"/>
  <c r="B52" i="9"/>
  <c r="E62" i="9"/>
  <c r="B62" i="9" s="1"/>
  <c r="B68" i="9"/>
  <c r="E78" i="9"/>
  <c r="B78" i="9" s="1"/>
  <c r="B84" i="9"/>
  <c r="E94" i="9"/>
  <c r="B94" i="9" s="1"/>
  <c r="B116" i="9"/>
  <c r="B120" i="9"/>
  <c r="E122" i="9"/>
  <c r="B122" i="9" s="1"/>
  <c r="B128" i="9"/>
  <c r="B152" i="9"/>
  <c r="B160" i="9"/>
  <c r="B168" i="9"/>
  <c r="E156" i="9"/>
  <c r="B156" i="9" s="1"/>
  <c r="G315" i="9"/>
  <c r="E315" i="9" s="1"/>
  <c r="B315" i="9" s="1"/>
  <c r="G316" i="9"/>
  <c r="E339" i="9"/>
  <c r="B339" i="9" s="1"/>
  <c r="E58" i="9"/>
  <c r="B58" i="9" s="1"/>
  <c r="B64" i="9"/>
  <c r="E74" i="9"/>
  <c r="B74" i="9" s="1"/>
  <c r="B80" i="9"/>
  <c r="E90" i="9"/>
  <c r="B90" i="9" s="1"/>
  <c r="B96" i="9"/>
  <c r="B124" i="9"/>
  <c r="E134" i="9"/>
  <c r="B134" i="9" s="1"/>
  <c r="G309" i="9"/>
  <c r="E309" i="9" s="1"/>
  <c r="B309" i="9" s="1"/>
  <c r="B246" i="9"/>
  <c r="B254" i="9"/>
  <c r="B262" i="9"/>
  <c r="B270" i="9"/>
  <c r="B278" i="9"/>
  <c r="B286" i="9"/>
  <c r="B313" i="9"/>
  <c r="B243" i="9"/>
  <c r="F248" i="9"/>
  <c r="B248" i="9" s="1"/>
  <c r="B251" i="9"/>
  <c r="F256" i="9"/>
  <c r="B256" i="9" s="1"/>
  <c r="B259" i="9"/>
  <c r="F264" i="9"/>
  <c r="B264" i="9" s="1"/>
  <c r="B267" i="9"/>
  <c r="F272" i="9"/>
  <c r="B272" i="9" s="1"/>
  <c r="F280" i="9"/>
  <c r="B280" i="9" s="1"/>
  <c r="B283" i="9"/>
  <c r="F288" i="9"/>
  <c r="B288" i="9" s="1"/>
  <c r="B241" i="9"/>
  <c r="B249" i="9"/>
  <c r="B257" i="9"/>
  <c r="B265" i="9"/>
  <c r="B273" i="9"/>
  <c r="B281" i="9"/>
  <c r="E317" i="9"/>
  <c r="B317" i="9" s="1"/>
  <c r="B321" i="9"/>
  <c r="B325" i="9"/>
  <c r="F239" i="9"/>
  <c r="B239" i="9" s="1"/>
  <c r="F247" i="9"/>
  <c r="B247" i="9" s="1"/>
  <c r="F255" i="9"/>
  <c r="B255" i="9" s="1"/>
  <c r="F263" i="9"/>
  <c r="B263" i="9" s="1"/>
  <c r="F279" i="9"/>
  <c r="B279" i="9" s="1"/>
  <c r="E320" i="9"/>
  <c r="B320" i="9" s="1"/>
  <c r="E324" i="9"/>
  <c r="B324" i="9" s="1"/>
  <c r="B229" i="9"/>
  <c r="B237" i="9"/>
  <c r="B245" i="9"/>
  <c r="B253" i="9"/>
  <c r="B261" i="9"/>
  <c r="B269" i="9"/>
  <c r="B277" i="9"/>
  <c r="B285" i="9"/>
  <c r="E303" i="9"/>
  <c r="B303" i="9" s="1"/>
  <c r="B318" i="9"/>
  <c r="B322" i="9"/>
  <c r="B326" i="9"/>
  <c r="F147" i="5" l="1"/>
  <c r="C529" i="1"/>
  <c r="F230" i="4"/>
  <c r="C226" i="1"/>
  <c r="F88" i="5"/>
  <c r="C1093" i="1"/>
  <c r="D69" i="5"/>
  <c r="D417" i="4"/>
  <c r="F308" i="4"/>
  <c r="C303" i="1"/>
  <c r="F597" i="4"/>
  <c r="C591" i="1"/>
  <c r="H615" i="1"/>
  <c r="G615" i="1"/>
  <c r="E316" i="9"/>
  <c r="B316" i="9" s="1"/>
  <c r="B207" i="9"/>
  <c r="K1481" i="9"/>
  <c r="G344" i="9"/>
  <c r="E344" i="9" s="1"/>
  <c r="B344" i="9" s="1"/>
  <c r="I39" i="3"/>
  <c r="C1621" i="1"/>
  <c r="F648" i="4"/>
  <c r="D642" i="1"/>
  <c r="F164" i="4"/>
  <c r="C160" i="1"/>
  <c r="E6" i="4"/>
  <c r="D3" i="1"/>
  <c r="F491" i="4"/>
  <c r="C485" i="1"/>
  <c r="F106" i="4"/>
  <c r="C102" i="1"/>
  <c r="F49" i="4"/>
  <c r="C45" i="1"/>
  <c r="F135" i="5"/>
  <c r="C1140" i="1"/>
  <c r="H578" i="1"/>
  <c r="G578" i="1"/>
  <c r="H464" i="1"/>
  <c r="G464" i="1"/>
  <c r="H1170" i="1"/>
  <c r="G1170" i="1"/>
  <c r="H258" i="1"/>
  <c r="G258" i="1"/>
  <c r="I1552" i="1"/>
  <c r="G338" i="9"/>
  <c r="E338" i="9" s="1"/>
  <c r="B338" i="9" s="1"/>
  <c r="F203" i="5"/>
  <c r="C1207" i="1"/>
  <c r="G1623" i="1"/>
  <c r="H1623" i="1"/>
  <c r="G1190" i="1"/>
  <c r="H1190" i="1"/>
  <c r="F129" i="6"/>
  <c r="C1525" i="1"/>
  <c r="D424" i="1"/>
  <c r="H1432" i="1"/>
  <c r="G1432" i="1"/>
  <c r="H531" i="1"/>
  <c r="G531" i="1"/>
  <c r="C516" i="1"/>
  <c r="F522" i="4"/>
  <c r="F228" i="9"/>
  <c r="B228" i="9" s="1"/>
  <c r="G343" i="9"/>
  <c r="E343" i="9" s="1"/>
  <c r="I31" i="3"/>
  <c r="D1537" i="1"/>
  <c r="E360" i="4"/>
  <c r="D368" i="1"/>
  <c r="F7" i="4"/>
  <c r="D6" i="4"/>
  <c r="C3" i="1"/>
  <c r="F89" i="6"/>
  <c r="C1485" i="1"/>
  <c r="D251" i="5"/>
  <c r="F255" i="5"/>
  <c r="C1259" i="1"/>
  <c r="E69" i="5"/>
  <c r="F321" i="4"/>
  <c r="C316" i="1"/>
  <c r="F373" i="4"/>
  <c r="H1424" i="1"/>
  <c r="G1424" i="1"/>
  <c r="H641" i="1"/>
  <c r="G641" i="1"/>
  <c r="F466" i="4"/>
  <c r="D430" i="4"/>
  <c r="C460" i="1"/>
  <c r="F262" i="4"/>
  <c r="D45" i="8"/>
  <c r="G1563" i="1"/>
  <c r="H1563" i="1"/>
  <c r="D5" i="7"/>
  <c r="C1555" i="1"/>
  <c r="H34" i="3"/>
  <c r="F153" i="4"/>
  <c r="H24" i="9"/>
  <c r="D152" i="4"/>
  <c r="G24" i="9"/>
  <c r="C149" i="1"/>
  <c r="F571" i="4"/>
  <c r="C565" i="1"/>
  <c r="F125" i="4"/>
  <c r="C121" i="1"/>
  <c r="F82" i="4"/>
  <c r="C78" i="1"/>
  <c r="H1510" i="1"/>
  <c r="G1510" i="1"/>
  <c r="E176" i="5"/>
  <c r="D1180" i="1" s="1"/>
  <c r="I24" i="3"/>
  <c r="D1181" i="1"/>
  <c r="D7" i="5"/>
  <c r="F12" i="5"/>
  <c r="C1017" i="1"/>
  <c r="H1628" i="1"/>
  <c r="G1628" i="1"/>
  <c r="D141" i="6"/>
  <c r="F5" i="6"/>
  <c r="C1401" i="1"/>
  <c r="H27" i="3"/>
  <c r="F273" i="4"/>
  <c r="C269" i="1"/>
  <c r="H19" i="9"/>
  <c r="E19" i="9" s="1"/>
  <c r="B19" i="9" s="1"/>
  <c r="I28" i="3"/>
  <c r="D1431" i="1"/>
  <c r="F629" i="4"/>
  <c r="C623" i="1"/>
  <c r="D418" i="4"/>
  <c r="F35" i="6"/>
  <c r="H28" i="3"/>
  <c r="C1431" i="1"/>
  <c r="H1124" i="1"/>
  <c r="G1124" i="1"/>
  <c r="E152" i="4"/>
  <c r="I1567" i="1"/>
  <c r="H1148" i="1"/>
  <c r="G1148" i="1"/>
  <c r="E535" i="4"/>
  <c r="E639" i="4" s="1"/>
  <c r="D633" i="1" s="1"/>
  <c r="D530" i="1"/>
  <c r="H1152" i="1"/>
  <c r="G1152" i="1"/>
  <c r="H1208" i="1"/>
  <c r="G1208" i="1"/>
  <c r="I1546" i="1"/>
  <c r="I22" i="3"/>
  <c r="D1012" i="1"/>
  <c r="E6" i="5"/>
  <c r="I1548" i="1"/>
  <c r="G336" i="9"/>
  <c r="E336" i="9" s="1"/>
  <c r="B336" i="9" s="1"/>
  <c r="F178" i="5"/>
  <c r="D177" i="5"/>
  <c r="C1182" i="1"/>
  <c r="F177" i="5" l="1"/>
  <c r="D176" i="5"/>
  <c r="H24" i="3"/>
  <c r="C1181" i="1"/>
  <c r="H299" i="9"/>
  <c r="D1011" i="1"/>
  <c r="G530" i="1"/>
  <c r="H530" i="1"/>
  <c r="H1431" i="1"/>
  <c r="G1431" i="1"/>
  <c r="H623" i="1"/>
  <c r="G623" i="1"/>
  <c r="D6" i="5"/>
  <c r="C1012" i="1"/>
  <c r="F7" i="5"/>
  <c r="H22" i="3"/>
  <c r="E342" i="9"/>
  <c r="B343" i="9"/>
  <c r="H303" i="1"/>
  <c r="G303" i="1"/>
  <c r="E299" i="4"/>
  <c r="I18" i="3"/>
  <c r="D148" i="1"/>
  <c r="H149" i="1"/>
  <c r="G149" i="1"/>
  <c r="H460" i="1"/>
  <c r="G460" i="1"/>
  <c r="H316" i="1"/>
  <c r="G316" i="1"/>
  <c r="H3" i="1"/>
  <c r="G3" i="1"/>
  <c r="E418" i="4"/>
  <c r="D413" i="1" s="1"/>
  <c r="D355" i="1"/>
  <c r="F360" i="4"/>
  <c r="E417" i="4"/>
  <c r="D412" i="1" s="1"/>
  <c r="E300" i="4"/>
  <c r="D296" i="1" s="1"/>
  <c r="I17" i="3"/>
  <c r="E422" i="4"/>
  <c r="D2" i="1"/>
  <c r="H529" i="1"/>
  <c r="H1401" i="1"/>
  <c r="G1401" i="1"/>
  <c r="G346" i="9"/>
  <c r="E346" i="9" s="1"/>
  <c r="C1538" i="1"/>
  <c r="H33" i="3"/>
  <c r="H1259" i="1"/>
  <c r="G1259" i="1"/>
  <c r="H368" i="1"/>
  <c r="G368" i="1"/>
  <c r="H1207" i="1"/>
  <c r="G1207" i="1"/>
  <c r="H1140" i="1"/>
  <c r="G1140" i="1"/>
  <c r="G102" i="1"/>
  <c r="H102" i="1"/>
  <c r="H642" i="1"/>
  <c r="G642" i="1"/>
  <c r="G1093" i="1"/>
  <c r="H1093" i="1"/>
  <c r="E640" i="4"/>
  <c r="D634" i="1" s="1"/>
  <c r="D529" i="1"/>
  <c r="G529" i="1" s="1"/>
  <c r="H269" i="1"/>
  <c r="G269" i="1"/>
  <c r="H121" i="1"/>
  <c r="G121" i="1"/>
  <c r="G1017" i="1"/>
  <c r="H1017" i="1"/>
  <c r="E24" i="9"/>
  <c r="D639" i="4"/>
  <c r="F430" i="4"/>
  <c r="C424" i="1"/>
  <c r="F251" i="5"/>
  <c r="C1255" i="1"/>
  <c r="H25" i="3"/>
  <c r="D422" i="4"/>
  <c r="F6" i="4"/>
  <c r="H17" i="3"/>
  <c r="C2" i="1"/>
  <c r="H1525" i="1"/>
  <c r="G1525" i="1"/>
  <c r="H45" i="1"/>
  <c r="G45" i="1"/>
  <c r="G485" i="1"/>
  <c r="H485" i="1"/>
  <c r="G160" i="1"/>
  <c r="H160" i="1"/>
  <c r="H1621" i="1"/>
  <c r="G1621" i="1"/>
  <c r="H591" i="1"/>
  <c r="G591" i="1"/>
  <c r="F417" i="4"/>
  <c r="C412" i="1"/>
  <c r="H226" i="1"/>
  <c r="G226" i="1"/>
  <c r="D640" i="4"/>
  <c r="F141" i="6"/>
  <c r="H31" i="3"/>
  <c r="C1537" i="1"/>
  <c r="H1182" i="1"/>
  <c r="G1182" i="1"/>
  <c r="F418" i="4"/>
  <c r="C413" i="1"/>
  <c r="G348" i="9"/>
  <c r="E348" i="9" s="1"/>
  <c r="G78" i="1"/>
  <c r="H78" i="1"/>
  <c r="H565" i="1"/>
  <c r="G565" i="1"/>
  <c r="D299" i="4"/>
  <c r="D300" i="4" s="1"/>
  <c r="H18" i="3"/>
  <c r="F152" i="4"/>
  <c r="C148" i="1"/>
  <c r="G1555" i="1"/>
  <c r="H1555" i="1"/>
  <c r="I40" i="3"/>
  <c r="C1622" i="1"/>
  <c r="I23" i="3"/>
  <c r="D1074" i="1"/>
  <c r="H1485" i="1"/>
  <c r="G1485" i="1"/>
  <c r="H516" i="1"/>
  <c r="G516" i="1"/>
  <c r="F69" i="5"/>
  <c r="H23" i="3"/>
  <c r="C1074" i="1"/>
  <c r="F535" i="4"/>
  <c r="F300" i="4" l="1"/>
  <c r="C296" i="1"/>
  <c r="C634" i="1"/>
  <c r="F640" i="4"/>
  <c r="H1181" i="1"/>
  <c r="G1181" i="1"/>
  <c r="H413" i="1"/>
  <c r="G413" i="1"/>
  <c r="H1537" i="1"/>
  <c r="G1537" i="1"/>
  <c r="H1255" i="1"/>
  <c r="G1255" i="1"/>
  <c r="F639" i="4"/>
  <c r="C633" i="1"/>
  <c r="H1622" i="1"/>
  <c r="G1622" i="1"/>
  <c r="H148" i="1"/>
  <c r="G148" i="1"/>
  <c r="H2" i="1"/>
  <c r="G2" i="1"/>
  <c r="D643" i="4"/>
  <c r="F422" i="4"/>
  <c r="C417" i="1"/>
  <c r="B24" i="9"/>
  <c r="H1538" i="1"/>
  <c r="G1538" i="1"/>
  <c r="H9" i="3"/>
  <c r="E643" i="4"/>
  <c r="D417" i="1"/>
  <c r="H1012" i="1"/>
  <c r="G1012" i="1"/>
  <c r="C1180" i="1"/>
  <c r="F176" i="5"/>
  <c r="E347" i="9"/>
  <c r="B348" i="9"/>
  <c r="H1074" i="1"/>
  <c r="G1074" i="1"/>
  <c r="D301" i="4"/>
  <c r="F299" i="4"/>
  <c r="D423" i="4"/>
  <c r="C295" i="1"/>
  <c r="H412" i="1"/>
  <c r="G412" i="1"/>
  <c r="H11" i="3"/>
  <c r="H424" i="1"/>
  <c r="G424" i="1"/>
  <c r="B346" i="9"/>
  <c r="E345" i="9"/>
  <c r="I10" i="3" s="1"/>
  <c r="H355" i="1"/>
  <c r="G355" i="1"/>
  <c r="E423" i="4"/>
  <c r="E301" i="4"/>
  <c r="D297" i="1" s="1"/>
  <c r="D295" i="1"/>
  <c r="G299" i="9"/>
  <c r="E299" i="9" s="1"/>
  <c r="G306" i="9"/>
  <c r="E306" i="9" s="1"/>
  <c r="B306" i="9" s="1"/>
  <c r="F6" i="5"/>
  <c r="C1011" i="1"/>
  <c r="E644" i="4" l="1"/>
  <c r="E645" i="4" s="1"/>
  <c r="E425" i="4"/>
  <c r="D420" i="1" s="1"/>
  <c r="D418" i="1"/>
  <c r="H20" i="9"/>
  <c r="D644" i="4"/>
  <c r="D645" i="4" s="1"/>
  <c r="D425" i="4"/>
  <c r="F423" i="4"/>
  <c r="C418" i="1"/>
  <c r="G20" i="9"/>
  <c r="E20" i="9" s="1"/>
  <c r="B20" i="9" s="1"/>
  <c r="D637" i="1"/>
  <c r="E424" i="4"/>
  <c r="D419" i="1" s="1"/>
  <c r="H634" i="1"/>
  <c r="G634" i="1"/>
  <c r="D424" i="4"/>
  <c r="H8" i="3"/>
  <c r="G1011" i="1"/>
  <c r="H1011" i="1"/>
  <c r="F301" i="4"/>
  <c r="C297" i="1"/>
  <c r="K3" i="9"/>
  <c r="I9" i="3"/>
  <c r="F643" i="4"/>
  <c r="C637" i="1"/>
  <c r="H633" i="1"/>
  <c r="G633" i="1"/>
  <c r="H296" i="1"/>
  <c r="G296" i="1"/>
  <c r="N3" i="9"/>
  <c r="I11" i="3"/>
  <c r="G1180" i="1"/>
  <c r="H1180" i="1"/>
  <c r="B299" i="9"/>
  <c r="H295" i="1"/>
  <c r="G295" i="1"/>
  <c r="H417" i="1"/>
  <c r="G417" i="1"/>
  <c r="F645" i="4" l="1"/>
  <c r="C639" i="1"/>
  <c r="D639" i="1"/>
  <c r="M3" i="9"/>
  <c r="H418" i="1"/>
  <c r="G418" i="1"/>
  <c r="F424" i="4"/>
  <c r="C419" i="1"/>
  <c r="H297" i="1"/>
  <c r="G297" i="1"/>
  <c r="F425" i="4"/>
  <c r="C420" i="1"/>
  <c r="H637" i="1"/>
  <c r="G637" i="1"/>
  <c r="C638" i="1"/>
  <c r="D646" i="4"/>
  <c r="D649" i="4" s="1"/>
  <c r="F644" i="4"/>
  <c r="E646" i="4"/>
  <c r="D638" i="1"/>
  <c r="F649" i="4" l="1"/>
  <c r="H19" i="3"/>
  <c r="C643" i="1"/>
  <c r="G297" i="9"/>
  <c r="E297" i="9" s="1"/>
  <c r="B297" i="9" s="1"/>
  <c r="H638" i="1"/>
  <c r="G638" i="1"/>
  <c r="H419" i="1"/>
  <c r="G419" i="1"/>
  <c r="E650" i="4"/>
  <c r="D640" i="1"/>
  <c r="H334" i="9"/>
  <c r="G334" i="9"/>
  <c r="H639" i="1"/>
  <c r="G639" i="1"/>
  <c r="F646" i="4"/>
  <c r="C640" i="1"/>
  <c r="D650" i="4"/>
  <c r="H420" i="1"/>
  <c r="G420" i="1"/>
  <c r="E649" i="4"/>
  <c r="E334" i="9" l="1"/>
  <c r="E298" i="9" s="1"/>
  <c r="I8" i="3" s="1"/>
  <c r="I19" i="3"/>
  <c r="D643" i="1"/>
  <c r="G643" i="1" s="1"/>
  <c r="H640" i="1"/>
  <c r="G640" i="1"/>
  <c r="H7" i="3"/>
  <c r="F650" i="4"/>
  <c r="C644" i="1"/>
  <c r="H20" i="3"/>
  <c r="I20" i="3"/>
  <c r="D644" i="1"/>
  <c r="B334" i="9" l="1"/>
  <c r="H644" i="1"/>
  <c r="G644" i="1"/>
  <c r="H643" i="1"/>
  <c r="J3" i="9"/>
  <c r="G295" i="9" l="1"/>
  <c r="H295" i="9"/>
  <c r="L293" i="9"/>
  <c r="F293" i="9" s="1"/>
  <c r="G18" i="9"/>
  <c r="J17" i="9"/>
  <c r="G15" i="9"/>
  <c r="K11" i="9"/>
  <c r="J8" i="9"/>
  <c r="I5" i="9"/>
  <c r="E5" i="9" s="1"/>
  <c r="J12" i="9"/>
  <c r="I9" i="9"/>
  <c r="H18" i="9"/>
  <c r="G22" i="9"/>
  <c r="M16" i="9"/>
  <c r="H15" i="9"/>
  <c r="J5" i="9"/>
  <c r="K9" i="9"/>
  <c r="K10" i="9"/>
  <c r="K7" i="9"/>
  <c r="K5" i="9"/>
  <c r="K6" i="9"/>
  <c r="J11" i="9"/>
  <c r="H21" i="9"/>
  <c r="G16" i="9"/>
  <c r="G17" i="9"/>
  <c r="H16" i="9"/>
  <c r="K8" i="9"/>
  <c r="J13" i="9"/>
  <c r="J6" i="9"/>
  <c r="I11" i="9"/>
  <c r="J7" i="9"/>
  <c r="I12" i="9"/>
  <c r="H22" i="9"/>
  <c r="G21" i="9"/>
  <c r="L15" i="9"/>
  <c r="M15" i="9"/>
  <c r="H17" i="9"/>
  <c r="L16" i="9"/>
  <c r="F16" i="9" s="1"/>
  <c r="J9" i="9"/>
  <c r="I7" i="9"/>
  <c r="K13" i="9"/>
  <c r="I8" i="9"/>
  <c r="I17" i="9"/>
  <c r="I13" i="9"/>
  <c r="I6" i="9"/>
  <c r="E6" i="9" s="1"/>
  <c r="B6" i="9" s="1"/>
  <c r="K12" i="9"/>
  <c r="J10" i="9"/>
  <c r="E11" i="9" l="1"/>
  <c r="B11" i="9" s="1"/>
  <c r="E8" i="9"/>
  <c r="B8" i="9" s="1"/>
  <c r="E7" i="9"/>
  <c r="B7" i="9" s="1"/>
  <c r="E21" i="9"/>
  <c r="B21" i="9" s="1"/>
  <c r="E15" i="9"/>
  <c r="E17" i="9"/>
  <c r="B17" i="9" s="1"/>
  <c r="E22" i="9"/>
  <c r="B22" i="9" s="1"/>
  <c r="E295" i="9"/>
  <c r="E13" i="9"/>
  <c r="B13" i="9" s="1"/>
  <c r="E12" i="9"/>
  <c r="B12" i="9" s="1"/>
  <c r="E16" i="9"/>
  <c r="B16" i="9" s="1"/>
  <c r="E18" i="9"/>
  <c r="B18" i="9" s="1"/>
  <c r="E10" i="9"/>
  <c r="B10" i="9" s="1"/>
  <c r="F15" i="9"/>
  <c r="F14" i="9" s="1"/>
  <c r="E9" i="9"/>
  <c r="B9" i="9" s="1"/>
  <c r="B293" i="9"/>
  <c r="F23" i="9"/>
  <c r="B5" i="9"/>
  <c r="E4" i="9" l="1"/>
  <c r="F3" i="9"/>
  <c r="B15" i="9"/>
  <c r="B295" i="9"/>
  <c r="E23" i="9"/>
  <c r="I7" i="3" s="1"/>
  <c r="E14" i="9"/>
  <c r="I13" i="3" s="1"/>
  <c r="E3" i="9" l="1"/>
</calcChain>
</file>

<file path=xl/sharedStrings.xml><?xml version="1.0" encoding="utf-8"?>
<sst xmlns="http://schemas.openxmlformats.org/spreadsheetml/2006/main" count="4733" uniqueCount="3656">
  <si>
    <t>Obveznik:</t>
  </si>
  <si>
    <t>28723 - OPĆINA VELIKA LUDINA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</si>
  <si>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</si>
  <si>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</si>
  <si>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</si>
  <si>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</si>
  <si>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</si>
  <si>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</si>
  <si>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</si>
  <si>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</si>
  <si>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</si>
  <si>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</si>
  <si>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</si>
  <si>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</si>
  <si>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</si>
  <si>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</si>
  <si>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</si>
  <si>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</si>
  <si>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</si>
  <si>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</si>
  <si>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</si>
  <si>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</si>
  <si>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</si>
  <si>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</si>
  <si>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</si>
  <si>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</si>
  <si>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</si>
  <si>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</si>
  <si>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</si>
  <si>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</si>
  <si>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</si>
  <si>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</si>
  <si>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</si>
  <si>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</si>
  <si>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</si>
  <si>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</si>
  <si>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</si>
  <si>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</si>
  <si>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</si>
  <si>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</si>
  <si>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</si>
  <si>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</si>
  <si>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</si>
  <si>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</si>
  <si>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</si>
  <si>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</si>
  <si>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</si>
  <si>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</si>
  <si>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</si>
  <si>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</si>
  <si>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</si>
  <si>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</si>
  <si>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</si>
  <si>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</si>
  <si>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</si>
  <si>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</si>
  <si>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</si>
  <si>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</si>
  <si>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</si>
  <si>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</si>
  <si>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</si>
  <si>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</si>
  <si>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</si>
  <si>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</si>
  <si>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</si>
  <si>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</si>
  <si>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</si>
  <si>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</si>
  <si>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</si>
  <si>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</si>
  <si>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</si>
  <si>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</si>
  <si>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</si>
  <si>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</si>
  <si>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</si>
  <si>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</si>
  <si>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</si>
  <si>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</si>
  <si>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</si>
  <si>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</si>
  <si>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</si>
  <si>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</si>
  <si>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</si>
  <si>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</si>
  <si>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</si>
  <si>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</si>
  <si>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</si>
  <si>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</si>
  <si>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</si>
  <si>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</si>
  <si>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</si>
  <si>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</si>
  <si>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</si>
  <si>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</si>
  <si>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</si>
  <si>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</si>
  <si>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</si>
  <si>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</si>
  <si>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</si>
  <si>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</si>
  <si>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</si>
  <si>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</si>
  <si>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</si>
  <si>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</si>
  <si>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</si>
  <si>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</si>
  <si>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</si>
  <si>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</si>
  <si>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</si>
  <si>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</si>
  <si>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</si>
  <si>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</si>
  <si>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</si>
  <si>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</si>
  <si>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</si>
  <si>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</si>
  <si>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</si>
  <si>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</si>
  <si>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</si>
  <si>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</si>
  <si>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</si>
  <si>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</si>
  <si>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</si>
  <si>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</si>
  <si>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</si>
  <si>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</si>
  <si>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</si>
  <si>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</si>
  <si>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</si>
  <si>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</si>
  <si>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</si>
  <si>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</si>
  <si>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</si>
  <si>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</si>
  <si>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</si>
  <si>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</si>
  <si>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</si>
  <si>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</si>
  <si>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</si>
  <si>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</si>
  <si>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</si>
  <si>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</si>
  <si>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</si>
  <si>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</si>
  <si>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</si>
  <si>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</si>
  <si>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</si>
  <si>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</si>
  <si>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</si>
  <si>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</si>
  <si>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</si>
  <si>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</si>
  <si>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</si>
  <si>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</si>
  <si>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</si>
  <si>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</si>
  <si>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</si>
  <si>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</si>
  <si>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</si>
  <si>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</si>
  <si>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</si>
  <si>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</si>
  <si>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</si>
  <si>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</si>
  <si>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</si>
  <si>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</si>
  <si>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</si>
  <si>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</si>
  <si>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</si>
  <si>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</si>
  <si>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</si>
  <si>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</si>
  <si>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</si>
  <si>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</si>
  <si>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</si>
  <si>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</si>
  <si>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</si>
  <si>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</si>
  <si>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</si>
  <si>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</si>
  <si>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</si>
  <si>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</si>
  <si>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</si>
  <si>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</si>
  <si>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</si>
  <si>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</si>
  <si>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</si>
  <si>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</si>
  <si>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</si>
  <si>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</si>
  <si>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</si>
  <si>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</si>
  <si>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</si>
  <si>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</si>
  <si>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</si>
  <si>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</si>
  <si>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</si>
  <si>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</si>
  <si>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</si>
  <si>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</si>
  <si>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</si>
  <si>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</si>
  <si>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</si>
  <si>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</si>
  <si>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</si>
  <si>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</si>
  <si>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</si>
  <si>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</si>
  <si>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</si>
  <si>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</si>
  <si>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</si>
  <si>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</si>
  <si>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</si>
  <si>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</si>
  <si>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</si>
  <si>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</si>
  <si>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</si>
  <si>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</si>
  <si>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</si>
  <si>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</si>
  <si>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</si>
  <si>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</si>
  <si>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</si>
  <si>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</si>
  <si>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</si>
  <si>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</si>
  <si>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</si>
  <si>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</si>
  <si>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</si>
  <si>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</si>
  <si>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</si>
  <si>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</si>
  <si>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</si>
  <si>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</si>
  <si>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</si>
  <si>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</si>
  <si>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</si>
  <si>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</si>
  <si>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</si>
  <si>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</si>
  <si>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</si>
  <si>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</si>
  <si>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</si>
  <si>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</si>
  <si>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</si>
  <si>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</si>
  <si>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</si>
  <si>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</si>
  <si>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</si>
  <si>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</si>
  <si>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</si>
  <si>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</si>
  <si>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</si>
  <si>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</si>
  <si>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</si>
  <si>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</si>
  <si>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</si>
  <si>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</si>
  <si>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</si>
  <si>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</si>
  <si>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</si>
  <si>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</si>
  <si>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</si>
  <si>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</si>
  <si>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</si>
  <si>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</si>
  <si>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</si>
  <si>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</si>
  <si>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</si>
  <si>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</si>
  <si>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</si>
  <si>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</si>
  <si>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</si>
  <si>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</si>
  <si>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</si>
  <si>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</si>
  <si>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</si>
  <si>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</si>
  <si>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</si>
  <si>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</si>
  <si>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</si>
  <si>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</si>
  <si>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</si>
  <si>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</si>
  <si>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</si>
  <si>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</si>
  <si>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</si>
  <si>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</si>
  <si>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</si>
  <si>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</si>
  <si>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</si>
  <si>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</si>
  <si>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</si>
  <si>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</si>
  <si>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</si>
  <si>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</si>
  <si>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</si>
  <si>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</si>
  <si>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</si>
  <si>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</si>
  <si>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</si>
  <si>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</si>
  <si>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</si>
  <si>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</si>
  <si>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</si>
  <si>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</si>
  <si>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</si>
  <si>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</si>
  <si>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</si>
  <si>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</si>
  <si>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</si>
  <si>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</si>
  <si>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</si>
  <si>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</si>
  <si>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</si>
  <si>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</si>
  <si>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</si>
  <si>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</si>
  <si>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</si>
  <si>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</si>
  <si>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</si>
  <si>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</si>
  <si>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</si>
  <si>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</si>
  <si>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</si>
  <si>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</si>
  <si>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</si>
  <si>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</si>
  <si>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</si>
  <si>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</si>
  <si>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</si>
  <si>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</si>
  <si>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</si>
  <si>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</si>
  <si>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</si>
  <si>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</si>
  <si>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</si>
  <si>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</si>
  <si>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</si>
  <si>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</si>
  <si>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</si>
  <si>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</si>
  <si>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</si>
  <si>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</si>
  <si>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</si>
  <si>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</si>
  <si>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</si>
  <si>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</si>
  <si>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</si>
  <si>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</si>
  <si>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</si>
  <si>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</si>
  <si>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</si>
  <si>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</si>
  <si>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</si>
  <si>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</si>
  <si>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</si>
  <si>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</si>
  <si>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</si>
  <si>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</si>
  <si>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</si>
  <si>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</si>
  <si>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</si>
  <si>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</si>
  <si>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</si>
  <si>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</si>
  <si>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</si>
  <si>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</si>
  <si>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</si>
  <si>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</si>
  <si>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</si>
  <si>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</si>
  <si>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</si>
  <si>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</si>
  <si>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</si>
  <si>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</si>
  <si>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</si>
  <si>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</si>
  <si>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</si>
  <si>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</si>
  <si>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</si>
  <si>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</si>
  <si>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</si>
  <si>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</si>
  <si>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</si>
  <si>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</si>
  <si>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</si>
  <si>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</si>
  <si>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</si>
  <si>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</si>
  <si>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</si>
  <si>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</si>
  <si>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</si>
  <si>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</si>
  <si>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</si>
  <si>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</si>
  <si>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</si>
  <si>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</si>
  <si>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</si>
  <si>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</si>
  <si>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</si>
  <si>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</si>
  <si>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</si>
  <si>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</si>
  <si>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</si>
  <si>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</si>
  <si>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</si>
  <si>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</si>
  <si>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</si>
  <si>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</si>
  <si>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</si>
  <si>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</si>
  <si>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</si>
  <si>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</si>
  <si>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</si>
  <si>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</si>
  <si>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</si>
  <si>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</si>
  <si>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</si>
  <si>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</si>
  <si>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</si>
  <si>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</si>
  <si>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</si>
  <si>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</si>
  <si>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</si>
  <si>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</si>
  <si>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</si>
  <si>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</si>
  <si>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</si>
  <si>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</si>
  <si>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</si>
  <si>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</si>
  <si>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</si>
  <si>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</si>
  <si>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</si>
  <si>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</si>
  <si>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</si>
  <si>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</si>
  <si>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</si>
  <si>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</si>
  <si>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</si>
  <si>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</si>
  <si>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</si>
  <si>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</si>
  <si>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</si>
  <si>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</si>
  <si>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</si>
  <si>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</si>
  <si>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</si>
  <si>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</si>
  <si>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</si>
  <si>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</si>
  <si>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</si>
  <si>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</si>
  <si>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</si>
  <si>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</si>
  <si>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</si>
  <si>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</si>
  <si>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</si>
  <si>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</si>
  <si>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</si>
  <si>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</si>
  <si>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</si>
  <si>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</si>
  <si>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</si>
  <si>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</si>
  <si>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</si>
  <si>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</si>
  <si>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</si>
  <si>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</si>
  <si>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</si>
  <si>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</si>
  <si>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</si>
  <si>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</si>
  <si>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</si>
  <si>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</si>
  <si>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</si>
  <si>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</si>
  <si>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</si>
  <si>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</si>
  <si>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</si>
  <si>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</si>
  <si>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</si>
  <si>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</si>
  <si>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</si>
  <si>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</si>
  <si>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</si>
  <si>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</si>
  <si>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</si>
  <si>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</si>
  <si>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</si>
  <si>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</si>
  <si>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</si>
  <si>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</si>
  <si>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</si>
  <si>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</si>
  <si>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</si>
  <si>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</si>
  <si>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</si>
  <si>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</si>
  <si>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</si>
  <si>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</si>
  <si>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</si>
  <si>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</si>
  <si>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</si>
  <si>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</si>
  <si>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</si>
  <si>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</si>
  <si>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</si>
  <si>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</si>
  <si>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</si>
  <si>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</si>
  <si>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</si>
  <si>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</si>
  <si>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</si>
  <si>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</si>
  <si>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</si>
  <si>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</si>
  <si>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</si>
  <si>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</si>
  <si>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</si>
  <si>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</si>
  <si>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</si>
  <si>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</si>
  <si>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</si>
  <si>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</si>
  <si>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</si>
  <si>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</si>
  <si>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</si>
  <si>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</si>
  <si>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</si>
  <si>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</si>
  <si>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</si>
  <si>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</si>
  <si>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</si>
  <si>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</si>
  <si>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</si>
  <si>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</si>
  <si>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</si>
  <si>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</si>
  <si>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</si>
  <si>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</si>
  <si>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</si>
  <si>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</si>
  <si>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</si>
  <si>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</si>
  <si>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</si>
  <si>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</si>
  <si>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</si>
  <si>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</si>
  <si>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</si>
  <si>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</si>
  <si>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</si>
  <si>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</si>
  <si>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</si>
  <si>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</si>
  <si>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</si>
  <si>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</si>
  <si>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</si>
  <si>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</si>
  <si>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</si>
  <si>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</si>
  <si>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</si>
  <si>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</si>
  <si>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</si>
  <si>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</si>
  <si>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</si>
  <si>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</si>
  <si>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</si>
  <si>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</si>
  <si>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</si>
  <si>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</si>
  <si>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</si>
  <si>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</si>
  <si>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</si>
  <si>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</si>
  <si>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</si>
  <si>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</si>
  <si>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</si>
  <si>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</si>
  <si>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</si>
  <si>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</si>
  <si>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</si>
  <si>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</si>
  <si>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</si>
  <si>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</si>
  <si>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</si>
  <si>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</si>
  <si>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</si>
  <si>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</si>
  <si>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</si>
  <si>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</si>
  <si>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</si>
  <si>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</si>
  <si>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</si>
  <si>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</si>
  <si>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</si>
  <si>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</si>
  <si>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</si>
  <si>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</si>
  <si>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</si>
  <si>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</si>
  <si>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</si>
  <si>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</si>
  <si>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</si>
  <si>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</si>
  <si>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</si>
  <si>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</si>
  <si>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</si>
  <si>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</si>
  <si>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</si>
  <si>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</si>
  <si>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</si>
  <si>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</si>
  <si>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</si>
  <si>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</si>
  <si>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</si>
  <si>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</si>
  <si>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</si>
  <si>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</si>
  <si>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</si>
  <si>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</si>
  <si>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</si>
  <si>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</si>
  <si>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</si>
  <si>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</si>
  <si>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</si>
  <si>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</si>
  <si>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</si>
  <si>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</si>
  <si>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</si>
  <si>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</si>
  <si>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</si>
  <si>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</si>
  <si>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</si>
  <si>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</si>
  <si>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</si>
  <si>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</si>
  <si>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</si>
  <si>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</si>
  <si>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</si>
  <si>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</si>
  <si>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</si>
  <si>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</si>
  <si>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</si>
  <si>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</si>
  <si>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</si>
  <si>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</si>
  <si>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</si>
  <si>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</si>
  <si>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</si>
  <si>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</si>
  <si>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</si>
  <si>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</si>
  <si>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</si>
  <si>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</si>
  <si>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</si>
  <si>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</si>
  <si>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</si>
  <si>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</si>
  <si>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</si>
  <si>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</si>
  <si>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</si>
  <si>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</si>
  <si>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</si>
  <si>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</si>
  <si>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</si>
  <si>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</si>
  <si>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</si>
  <si>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</si>
  <si>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</si>
  <si>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</si>
  <si>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</si>
  <si>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</si>
  <si>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</si>
  <si>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</si>
  <si>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</si>
  <si>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</si>
  <si>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</si>
  <si>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</si>
  <si>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</si>
  <si>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</si>
  <si>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</si>
  <si>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</si>
  <si>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</si>
  <si>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</si>
  <si>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</si>
  <si>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</si>
  <si>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</si>
  <si>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</si>
  <si>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</si>
  <si>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</si>
  <si>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</si>
  <si>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</si>
  <si>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</si>
  <si>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</si>
  <si>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</si>
  <si>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</si>
  <si>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</si>
  <si>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</si>
  <si>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</si>
  <si>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</si>
  <si>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</si>
  <si>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</si>
  <si>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</si>
  <si>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</si>
  <si>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</si>
  <si>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</si>
  <si>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</si>
  <si>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</si>
  <si>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</si>
  <si>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</si>
  <si>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</si>
  <si>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</si>
  <si>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</si>
  <si>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</si>
  <si>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</si>
  <si>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</si>
  <si>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</si>
  <si>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</si>
  <si>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</si>
  <si>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</si>
  <si>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</si>
  <si>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</si>
  <si>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</si>
  <si>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</si>
  <si>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</si>
  <si>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</si>
  <si>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</si>
  <si>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</si>
  <si>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</si>
  <si>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</si>
  <si>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</si>
  <si>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</si>
  <si>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</si>
  <si>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</si>
  <si>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</si>
  <si>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</si>
  <si>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</si>
  <si>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</si>
  <si>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</si>
  <si>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</si>
  <si>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</si>
  <si>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</si>
  <si>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</si>
  <si>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</si>
  <si>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</si>
  <si>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</si>
  <si>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</si>
  <si>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</si>
  <si>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</si>
  <si>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</si>
  <si>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</si>
  <si>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</si>
  <si>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</si>
  <si>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</si>
  <si>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</si>
  <si>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</si>
  <si>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</si>
  <si>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</si>
  <si>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</si>
  <si>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</si>
  <si>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</si>
  <si>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</si>
  <si>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</si>
  <si>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</si>
  <si>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</si>
  <si>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</si>
  <si>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</si>
  <si>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</si>
  <si>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</si>
  <si>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</si>
  <si>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</si>
  <si>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</si>
  <si>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</si>
  <si>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</si>
  <si>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</si>
  <si>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</si>
  <si>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</si>
  <si>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</si>
  <si>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</si>
  <si>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</si>
  <si>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</si>
  <si>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</si>
  <si>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</si>
  <si>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</si>
  <si>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</si>
  <si>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</si>
  <si>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</si>
  <si>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</si>
  <si>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</si>
  <si>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</si>
  <si>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</si>
  <si>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</si>
  <si>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</si>
  <si>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</si>
  <si>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</si>
  <si>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</si>
  <si>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</si>
  <si>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</si>
  <si>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</si>
  <si>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</si>
  <si>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</si>
  <si>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</si>
  <si>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</si>
  <si>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</si>
  <si>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</si>
  <si>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</si>
  <si>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</si>
  <si>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</si>
  <si>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</si>
  <si>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</si>
  <si>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</si>
  <si>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</si>
  <si>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</si>
  <si>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</si>
  <si>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</si>
  <si>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</si>
  <si>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</si>
  <si>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</si>
  <si>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</si>
  <si>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</si>
  <si>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</si>
  <si>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</si>
  <si>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</si>
  <si>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</si>
  <si>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</si>
  <si>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</si>
  <si>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</si>
  <si>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</si>
  <si>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</si>
  <si>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</si>
  <si>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</si>
  <si>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</si>
  <si>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</si>
  <si>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</si>
  <si>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</si>
  <si>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</si>
  <si>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</si>
  <si>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</si>
  <si>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</si>
  <si>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</si>
  <si>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</si>
  <si>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</si>
  <si>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</si>
  <si>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</si>
  <si>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</si>
  <si>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</si>
  <si>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</si>
  <si>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</si>
  <si>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</si>
  <si>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</si>
  <si>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</si>
  <si>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</si>
  <si>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</si>
  <si>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</si>
  <si>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</si>
  <si>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</si>
  <si>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</si>
  <si>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</si>
  <si>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</si>
  <si>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</si>
  <si>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</si>
  <si>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</si>
  <si>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</si>
  <si>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</si>
  <si>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</si>
  <si>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</si>
  <si>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</si>
  <si>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</si>
  <si>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</si>
  <si>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</si>
  <si>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</si>
  <si>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</si>
  <si>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</si>
  <si>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</si>
  <si>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</si>
  <si>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</si>
  <si>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</si>
  <si>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</si>
  <si>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</si>
  <si>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</si>
  <si>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</si>
  <si>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</si>
  <si>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</si>
  <si>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</si>
  <si>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</si>
  <si>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</si>
  <si>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</si>
  <si>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</si>
  <si>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</si>
  <si>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</si>
  <si>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</si>
  <si>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</si>
  <si>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</si>
  <si>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</si>
  <si>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</si>
  <si>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</si>
  <si>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</si>
  <si>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</si>
  <si>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</si>
  <si>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</si>
  <si>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</si>
  <si>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</si>
  <si>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</si>
  <si>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</si>
  <si>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</si>
  <si>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</si>
  <si>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</si>
  <si>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</si>
  <si>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</si>
  <si>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</si>
  <si>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</si>
  <si>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</si>
  <si>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</si>
  <si>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</si>
  <si>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</si>
  <si>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</si>
  <si>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</si>
  <si>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</si>
  <si>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</si>
  <si>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</si>
  <si>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</si>
  <si>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</si>
  <si>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</si>
  <si>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</si>
  <si>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</si>
  <si>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</si>
  <si>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</si>
  <si>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</si>
  <si>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</si>
  <si>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</si>
  <si>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</si>
  <si>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</si>
  <si>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</si>
  <si>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</si>
  <si>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</si>
  <si>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</si>
  <si>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</si>
  <si>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</si>
  <si>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</si>
  <si>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</si>
  <si>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</si>
  <si>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</si>
  <si>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</si>
  <si>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</si>
  <si>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</si>
  <si>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</si>
  <si>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</si>
  <si>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</si>
  <si>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</si>
  <si>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</si>
  <si>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</si>
  <si>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</si>
  <si>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</si>
  <si>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</si>
  <si>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</si>
  <si>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</si>
  <si>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</si>
  <si>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</si>
  <si>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</si>
  <si>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</si>
  <si>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</si>
  <si>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</si>
  <si>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</si>
  <si>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</si>
  <si>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</si>
  <si>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</si>
  <si>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</si>
  <si>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</si>
  <si>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</si>
  <si>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</si>
  <si>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</si>
  <si>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</si>
  <si>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</si>
  <si>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</si>
  <si>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</si>
  <si>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</si>
  <si>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</si>
  <si>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</si>
  <si>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</si>
  <si>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</si>
  <si>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</si>
  <si>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</si>
  <si>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</si>
  <si>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</si>
  <si>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</si>
  <si>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</si>
  <si>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</si>
  <si>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</si>
  <si>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</si>
  <si>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</si>
  <si>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</si>
  <si>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</si>
  <si>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</si>
  <si>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</si>
  <si>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</si>
  <si>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</si>
  <si>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</si>
  <si>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</si>
  <si>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</si>
  <si>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</si>
  <si>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</si>
  <si>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</si>
  <si>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</si>
  <si>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</si>
  <si>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</si>
  <si>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</si>
  <si>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</si>
  <si>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</si>
  <si>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</si>
  <si>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</si>
  <si>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</si>
  <si>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</si>
  <si>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</si>
  <si>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</si>
  <si>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</si>
  <si>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</si>
  <si>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</si>
  <si>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</si>
  <si>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</si>
  <si>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</si>
  <si>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</si>
  <si>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</si>
  <si>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</si>
  <si>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</si>
  <si>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</si>
  <si>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</si>
  <si>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</si>
  <si>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</si>
  <si>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</si>
  <si>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</si>
  <si>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</si>
  <si>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</si>
  <si>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</si>
  <si>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</si>
  <si>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</si>
  <si>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</si>
  <si>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</si>
  <si>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</si>
  <si>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</si>
  <si>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</si>
  <si>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</si>
  <si>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</si>
  <si>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</si>
  <si>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</si>
  <si>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</si>
  <si>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</si>
  <si>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</si>
  <si>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</si>
  <si>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</si>
  <si>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</si>
  <si>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</si>
  <si>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</si>
  <si>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</si>
  <si>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</si>
  <si>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</si>
  <si>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</si>
  <si>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</si>
  <si>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</si>
  <si>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</si>
  <si>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</si>
  <si>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</si>
  <si>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</si>
  <si>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</si>
  <si>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</si>
  <si>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</si>
  <si>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</si>
  <si>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</si>
  <si>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</si>
  <si>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</si>
  <si>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</si>
  <si>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</si>
  <si>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</si>
  <si>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</si>
  <si>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</si>
  <si>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</si>
  <si>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</si>
  <si>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</si>
  <si>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</si>
  <si>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</si>
  <si>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</si>
  <si>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</si>
  <si>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</si>
  <si>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</si>
  <si>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</si>
  <si>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</si>
  <si>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</si>
  <si>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</si>
  <si>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</si>
  <si>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</si>
  <si>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</si>
  <si>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</si>
  <si>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</si>
  <si>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</si>
  <si>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</si>
  <si>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</si>
  <si>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</si>
  <si>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</si>
  <si>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</si>
  <si>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</si>
  <si>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</si>
  <si>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</si>
  <si>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</si>
  <si>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</si>
  <si>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</si>
  <si>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</si>
  <si>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</si>
  <si>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</si>
  <si>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</si>
  <si>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</si>
  <si>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</si>
  <si>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</si>
  <si>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</si>
  <si>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</si>
  <si>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</si>
  <si>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</si>
  <si>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</si>
  <si>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</si>
  <si>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</si>
  <si>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</si>
  <si>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</si>
  <si>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</si>
  <si>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</si>
  <si>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</si>
  <si>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</si>
  <si>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</si>
  <si>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</si>
  <si>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</si>
  <si>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</si>
  <si>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</si>
  <si>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</si>
  <si>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</si>
  <si>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</si>
  <si>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</si>
  <si>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</si>
  <si>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</si>
  <si>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</si>
  <si>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</si>
  <si>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</si>
  <si>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</si>
  <si>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</si>
  <si>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</si>
  <si>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</si>
  <si>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</si>
  <si>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</si>
  <si>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</si>
  <si>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</si>
  <si>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</si>
  <si>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</si>
  <si>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</si>
  <si>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</si>
  <si>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</si>
  <si>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</si>
  <si>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</si>
  <si>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</si>
  <si>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</si>
  <si>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</si>
  <si>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</si>
  <si>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</si>
  <si>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</si>
  <si>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</si>
  <si>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</si>
  <si>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</si>
  <si>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</si>
  <si>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</si>
  <si>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</si>
  <si>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</si>
  <si>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</si>
  <si>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</si>
  <si>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</si>
  <si>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</si>
  <si>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</si>
  <si>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</si>
  <si>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</si>
  <si>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</si>
  <si>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</si>
  <si>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</si>
  <si>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</si>
  <si>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</si>
  <si>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</si>
  <si>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</si>
  <si>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</si>
  <si>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</si>
  <si>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</si>
  <si>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</si>
  <si>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</si>
  <si>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</si>
  <si>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</si>
  <si>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</si>
  <si>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</si>
  <si>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</si>
  <si>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</si>
  <si>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</si>
  <si>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</si>
  <si>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</si>
  <si>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</si>
  <si>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</si>
  <si>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</si>
  <si>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</si>
  <si>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</si>
  <si>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</si>
  <si>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</si>
  <si>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</si>
  <si>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</si>
  <si>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</si>
  <si>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</si>
  <si>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</si>
  <si>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</si>
  <si>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</si>
  <si>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</si>
  <si>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</si>
  <si>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</si>
  <si>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</si>
  <si>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</si>
  <si>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</si>
  <si>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</si>
  <si>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</si>
  <si>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</si>
  <si>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</si>
  <si>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</si>
  <si>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</si>
  <si>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</si>
  <si>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</si>
  <si>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</si>
  <si>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</si>
  <si>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</si>
  <si>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</si>
  <si>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</si>
  <si>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</si>
  <si>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</si>
  <si>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</si>
  <si>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</si>
  <si>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</si>
  <si>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</si>
  <si>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</si>
  <si>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</si>
  <si>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</si>
  <si>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</si>
  <si>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</si>
  <si>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</si>
  <si>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</si>
  <si>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</si>
  <si>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</si>
  <si>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</si>
  <si>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</si>
  <si>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</si>
  <si>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</si>
  <si>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</si>
  <si>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</si>
  <si>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</si>
  <si>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</si>
  <si>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</si>
  <si>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</si>
  <si>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</si>
  <si>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</si>
  <si>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</si>
  <si>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</si>
  <si>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</si>
  <si>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</si>
  <si>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</si>
  <si>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</si>
  <si>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</si>
  <si>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</si>
  <si>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</si>
  <si>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</si>
  <si>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</si>
  <si>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</si>
  <si>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</si>
  <si>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</si>
  <si>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</si>
  <si>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</si>
  <si>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</si>
  <si>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</si>
  <si>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</si>
  <si>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</si>
  <si>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</si>
  <si>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</si>
  <si>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</si>
  <si>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</si>
  <si>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</si>
  <si>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</si>
  <si>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</si>
  <si>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</si>
  <si>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</si>
  <si>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</si>
  <si>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</si>
  <si>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</si>
  <si>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</si>
  <si>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</si>
  <si>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</si>
  <si>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</si>
  <si>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</si>
  <si>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</si>
  <si>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</si>
  <si>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</si>
  <si>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</si>
  <si>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</si>
  <si>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</si>
  <si>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</si>
  <si>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</si>
  <si>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</si>
  <si>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</si>
  <si>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</si>
  <si>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</si>
  <si>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</si>
  <si>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</si>
  <si>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</si>
  <si>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</si>
  <si>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</si>
  <si>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</si>
  <si>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</si>
  <si>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</si>
  <si>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</si>
  <si>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</si>
  <si>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</si>
  <si>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</si>
  <si>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</si>
  <si>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</si>
  <si>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</si>
  <si>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</si>
  <si>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</si>
  <si>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</si>
  <si>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</si>
  <si>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</si>
  <si>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</si>
  <si>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</si>
  <si>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</si>
  <si>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</si>
  <si>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</si>
  <si>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</si>
  <si>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</si>
  <si>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</si>
  <si>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</si>
  <si>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</si>
  <si>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</si>
  <si>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</si>
  <si>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</si>
  <si>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</si>
  <si>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</si>
  <si>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</si>
  <si>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</si>
  <si>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</si>
  <si>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</si>
  <si>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</si>
  <si>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</si>
  <si>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</si>
  <si>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</si>
  <si>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</si>
  <si>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</si>
  <si>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</si>
  <si>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</si>
  <si>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</si>
  <si>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</si>
  <si>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</si>
  <si>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</si>
  <si>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</si>
  <si>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</si>
  <si>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</si>
  <si>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</si>
  <si>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</si>
  <si>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</si>
  <si>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</si>
  <si>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</si>
  <si>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</si>
  <si>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</si>
  <si>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</si>
  <si>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</si>
  <si>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</si>
  <si>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</si>
  <si>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</si>
  <si>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</si>
  <si>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</si>
  <si>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</si>
  <si>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</si>
  <si>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</si>
  <si>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</si>
  <si>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</si>
  <si>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</si>
  <si>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</si>
  <si>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</si>
  <si>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</si>
  <si>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</si>
  <si>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</si>
  <si>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</si>
  <si>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</si>
  <si>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</si>
  <si>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</si>
  <si>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</si>
  <si>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</si>
  <si>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</si>
  <si>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</si>
  <si>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</si>
  <si>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</si>
  <si>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</si>
  <si>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</si>
  <si>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</si>
  <si>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</si>
  <si>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</si>
  <si>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</si>
  <si>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</si>
  <si>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</si>
  <si>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</si>
  <si>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</si>
  <si>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</si>
  <si>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</si>
  <si>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</si>
  <si>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</si>
  <si>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</si>
  <si>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</si>
  <si>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</si>
  <si>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</si>
  <si>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</si>
  <si>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</si>
  <si>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</si>
  <si>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</si>
  <si>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</si>
  <si>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</si>
  <si>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</si>
  <si>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</si>
  <si>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</si>
  <si>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</si>
  <si>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</si>
  <si>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</si>
  <si>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</si>
  <si>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</si>
  <si>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</si>
  <si>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</si>
  <si>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</si>
  <si>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</si>
  <si>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</si>
  <si>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</si>
  <si>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</si>
  <si>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</si>
  <si>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</si>
  <si>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</si>
  <si>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</si>
  <si>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</si>
  <si>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</si>
  <si>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</si>
  <si>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</si>
  <si>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</si>
  <si>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</si>
  <si>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</si>
  <si>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</si>
  <si>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</si>
  <si>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</si>
  <si>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</si>
  <si>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</si>
  <si>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</si>
  <si>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</si>
  <si>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</si>
  <si>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</si>
  <si>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</si>
  <si>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</si>
  <si>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</si>
  <si>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</si>
  <si>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</si>
  <si>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</si>
  <si>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</si>
  <si>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</si>
  <si>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</si>
  <si>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</si>
  <si>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</si>
  <si>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</si>
  <si>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</si>
  <si>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</si>
  <si>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</si>
  <si>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</si>
  <si>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</si>
  <si>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</si>
  <si>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</si>
  <si>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</si>
  <si>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</si>
  <si>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</si>
  <si>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</si>
  <si>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</si>
  <si>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</si>
  <si>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</si>
  <si>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</si>
  <si>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</si>
  <si>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</si>
  <si>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</si>
  <si>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</si>
  <si>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</si>
  <si>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</si>
  <si>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</si>
  <si>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</si>
  <si>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</si>
  <si>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</si>
  <si>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</si>
  <si>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</si>
  <si>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</si>
  <si>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</si>
  <si>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</si>
  <si>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</si>
  <si>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</si>
  <si>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</si>
  <si>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</si>
  <si>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</si>
  <si>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</si>
  <si>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</si>
  <si>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</si>
  <si>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</si>
  <si>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</si>
  <si>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</si>
  <si>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</si>
  <si>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</si>
  <si>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</si>
  <si>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</si>
  <si>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</si>
  <si>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</si>
  <si>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</si>
  <si>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</si>
  <si>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</si>
  <si>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</si>
  <si>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</si>
  <si>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</si>
  <si>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</si>
  <si>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</si>
  <si>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</si>
  <si>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</si>
  <si>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</si>
  <si>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</si>
  <si>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</si>
  <si>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</si>
  <si>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</si>
  <si>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</si>
  <si>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</si>
  <si>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</si>
  <si>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</si>
  <si>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</si>
  <si>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</si>
  <si>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</si>
  <si>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</si>
  <si>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</si>
  <si>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</si>
  <si>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</si>
  <si>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</si>
  <si>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</si>
  <si>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</si>
  <si>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</si>
  <si>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</si>
  <si>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</si>
  <si>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</si>
  <si>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</si>
  <si>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</si>
  <si>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</si>
  <si>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</si>
  <si>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</si>
  <si>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</si>
  <si>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</si>
  <si>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</si>
  <si>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</si>
  <si>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</si>
  <si>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</si>
  <si>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</si>
  <si>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</si>
  <si>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</si>
  <si>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</si>
  <si>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</si>
  <si>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</si>
  <si>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</si>
  <si>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</si>
  <si>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</si>
  <si>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</si>
  <si>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</si>
  <si>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</si>
  <si>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</si>
  <si>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</si>
  <si>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</si>
  <si>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</si>
  <si>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</si>
  <si>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</si>
  <si>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</si>
  <si>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</si>
  <si>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</si>
  <si>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</si>
  <si>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</si>
  <si>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</si>
  <si>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</si>
  <si>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</si>
  <si>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</si>
  <si>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</si>
  <si>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</si>
  <si>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</si>
  <si>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</si>
  <si>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</si>
  <si>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</si>
  <si>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</si>
  <si>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</si>
  <si>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</si>
  <si>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</si>
  <si>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</si>
  <si>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</si>
  <si>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</si>
  <si>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</si>
  <si>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</si>
  <si>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</si>
  <si>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</si>
  <si>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</si>
  <si>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</si>
  <si>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</si>
  <si>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</si>
  <si>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</si>
  <si>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</si>
  <si>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</si>
  <si>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</si>
  <si>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</si>
  <si>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</si>
  <si>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</si>
  <si>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</si>
  <si>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</si>
  <si>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</si>
  <si>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</si>
  <si>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</si>
  <si>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</si>
  <si>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</si>
  <si>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</si>
  <si>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</si>
  <si>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</si>
  <si>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</si>
  <si>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</si>
  <si>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</si>
  <si>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</si>
  <si>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</si>
  <si>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</si>
  <si>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</si>
  <si>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</si>
  <si>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</si>
  <si>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</si>
  <si>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</si>
  <si>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</si>
  <si>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</si>
  <si>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</si>
  <si>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</si>
  <si>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</si>
  <si>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</si>
  <si>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</si>
  <si>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</si>
  <si>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</si>
  <si>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</si>
  <si>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</si>
  <si>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</si>
  <si>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</si>
  <si>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</si>
  <si>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</si>
  <si>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</si>
  <si>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</si>
  <si>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</si>
  <si>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</si>
  <si>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</si>
  <si>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</si>
  <si>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</si>
  <si>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</si>
  <si>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</si>
  <si>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</si>
  <si>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</si>
  <si>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</si>
  <si>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</si>
  <si>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</si>
  <si>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</si>
  <si>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</si>
  <si>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</si>
  <si>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</si>
  <si>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</si>
  <si>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</si>
  <si>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</si>
  <si>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</si>
  <si>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</si>
  <si>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</si>
  <si>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</si>
  <si>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</si>
  <si>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</si>
  <si>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</si>
  <si>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</si>
  <si>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</si>
  <si>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</si>
  <si>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</si>
  <si>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</si>
  <si>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</si>
  <si>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</si>
  <si>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</si>
  <si>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</si>
  <si>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</si>
  <si>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</si>
  <si>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</si>
  <si>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</si>
  <si>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</si>
  <si>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</si>
  <si>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</si>
  <si>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</si>
  <si>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</si>
  <si>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</si>
  <si>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</si>
  <si>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</si>
  <si>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</si>
  <si>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</si>
  <si>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</si>
  <si>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</si>
  <si>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</si>
  <si>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</si>
  <si>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</si>
  <si>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</si>
  <si>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</si>
  <si>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</si>
  <si>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</si>
  <si>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</si>
  <si>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</si>
  <si>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</si>
  <si>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</si>
  <si>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</si>
  <si>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</si>
  <si>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</si>
  <si>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</si>
  <si>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</si>
  <si>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</si>
  <si>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</si>
  <si>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</si>
  <si>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</si>
  <si>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</si>
  <si>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</si>
  <si>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</si>
  <si>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</si>
  <si>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</si>
  <si>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</si>
  <si>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</si>
  <si>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</si>
  <si>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</si>
  <si>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</si>
  <si>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</si>
  <si>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</si>
  <si>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</si>
  <si>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</si>
  <si>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</si>
  <si>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</si>
  <si>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</si>
  <si>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</si>
  <si>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</si>
  <si>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</si>
  <si>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</si>
  <si>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</si>
  <si>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</si>
  <si>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</si>
  <si>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</si>
  <si>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</si>
  <si>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</si>
  <si>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</si>
  <si>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</si>
  <si>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</si>
  <si>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</si>
  <si>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</si>
  <si>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</si>
  <si>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</si>
  <si>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</si>
  <si>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</si>
  <si>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</si>
  <si>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</si>
  <si>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</si>
  <si>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</si>
  <si>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</si>
  <si>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</si>
  <si>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</si>
  <si>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</si>
  <si>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</si>
  <si>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</si>
  <si>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</si>
  <si>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</si>
  <si>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</si>
  <si>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</si>
  <si>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</si>
  <si>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</si>
  <si>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</si>
  <si>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</si>
  <si>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</si>
  <si>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</si>
  <si>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</si>
  <si>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</si>
  <si>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</si>
  <si>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</si>
  <si>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</si>
  <si>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</si>
  <si>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</si>
  <si>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</si>
  <si>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</si>
  <si>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</si>
  <si>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</si>
  <si>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</si>
  <si>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</si>
  <si>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</si>
  <si>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</si>
  <si>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</si>
  <si>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</si>
  <si>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</si>
  <si>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</si>
  <si>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</si>
  <si>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</si>
  <si>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</si>
  <si>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</si>
  <si>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</si>
  <si>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</si>
  <si>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</si>
  <si>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</si>
  <si>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</si>
  <si>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</si>
  <si>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</si>
  <si>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</si>
  <si>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</si>
  <si>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</si>
  <si>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</si>
  <si>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</si>
  <si>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</si>
  <si>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</si>
  <si>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</si>
  <si>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</si>
  <si>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</si>
  <si>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</si>
  <si>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</si>
  <si>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</si>
  <si>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</si>
  <si>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</si>
  <si>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</si>
  <si>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</si>
  <si>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</si>
  <si>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</si>
  <si>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</si>
  <si>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</si>
  <si>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</si>
  <si>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</si>
  <si>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</si>
  <si>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</si>
  <si>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</si>
  <si>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</si>
  <si>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</si>
  <si>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</si>
  <si>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</si>
  <si>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</si>
  <si>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</si>
  <si>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</si>
  <si>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</si>
  <si>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</si>
  <si>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</si>
  <si>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</si>
  <si>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</si>
  <si>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</si>
  <si>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</si>
  <si>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</si>
  <si>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</si>
  <si>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</si>
  <si>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</si>
  <si>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</si>
  <si>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</si>
  <si>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</si>
  <si>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</si>
  <si>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</si>
  <si>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</si>
  <si>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</si>
  <si>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</si>
  <si>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</si>
  <si>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</si>
  <si>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</si>
  <si>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</si>
  <si>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</si>
  <si>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</si>
  <si>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</si>
  <si>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</si>
  <si>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</si>
  <si>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</si>
  <si>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</si>
  <si>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</si>
  <si>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</si>
  <si>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</si>
  <si>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</si>
  <si>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</si>
  <si>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</si>
  <si>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</si>
  <si>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</si>
  <si>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</si>
  <si>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</si>
  <si>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</si>
  <si>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</si>
  <si>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</si>
  <si>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</si>
  <si>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</si>
  <si>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</si>
  <si>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</si>
  <si>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</si>
  <si>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</si>
  <si>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</si>
  <si>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</si>
  <si>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</si>
  <si>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</si>
  <si>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</si>
  <si>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</si>
  <si>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</si>
  <si>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</si>
  <si>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</si>
  <si>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</si>
  <si>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</si>
  <si>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</si>
  <si>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</si>
  <si>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</si>
  <si>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</si>
  <si>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</si>
  <si>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</si>
  <si>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</si>
  <si>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</si>
  <si>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</si>
  <si>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</si>
  <si>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</si>
  <si>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</si>
  <si>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</si>
  <si>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</si>
  <si>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</si>
  <si>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</si>
  <si>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</si>
  <si>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</si>
  <si>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</si>
  <si>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</si>
  <si>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</si>
  <si>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</si>
  <si>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</si>
  <si>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</si>
  <si>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</si>
  <si>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</si>
  <si>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</si>
  <si>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</si>
  <si>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</si>
  <si>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</si>
  <si>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</si>
  <si>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</si>
  <si>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</si>
  <si>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</si>
  <si>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</si>
  <si>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</si>
  <si>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</si>
  <si>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</si>
  <si>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</si>
  <si>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</si>
  <si>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</si>
  <si>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</si>
  <si>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</si>
  <si>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</si>
  <si>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</si>
  <si>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</si>
  <si>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</si>
  <si>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</si>
  <si>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</si>
  <si>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</si>
  <si>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</si>
  <si>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</si>
  <si>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</si>
  <si>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</si>
  <si>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</si>
  <si>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</si>
  <si>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</si>
  <si>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</si>
  <si>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</si>
  <si>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</si>
  <si>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</si>
  <si>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</si>
  <si>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</si>
  <si>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</si>
  <si>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</si>
  <si>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</si>
  <si>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</si>
  <si>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</si>
  <si>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</si>
  <si>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</si>
  <si>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</si>
  <si>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</si>
  <si>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</si>
  <si>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</si>
  <si>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</si>
  <si>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</si>
  <si>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</si>
  <si>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</si>
  <si>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</si>
  <si>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</si>
  <si>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VELIKA LUDINA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</si>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</sst>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2228430.8000000003</v>
      </c>
      <c r="D2" s="7">
        <f>'PR-RAS'!E6</f>
        <v>4100095.38</v>
      </c>
      <c r="E2" s="7">
        <v>0</v>
      </c>
      <c r="F2" s="7">
        <v>0</v>
      </c>
      <c r="G2" s="8">
        <f t="shared" ref="G2:G274" si="0">(B2/1000)*(C2*1+D2*2)</f>
        <v>10428.621560000001</v>
      </c>
      <c r="H2" s="8">
        <f t="shared" ref="H2:H274" si="1">ABS(C2-ROUND(C2,0))+ABS(D2-ROUND(D2,0))</f>
        <v>0.57999999960884452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860455.23</v>
      </c>
      <c r="D3" s="2">
        <f>'PR-RAS'!E7</f>
        <v>941737.36</v>
      </c>
      <c r="E3" s="2">
        <v>0</v>
      </c>
      <c r="F3" s="2">
        <v>0</v>
      </c>
      <c r="G3" s="3">
        <f t="shared" si="0"/>
        <v>5487.8599000000004</v>
      </c>
      <c r="H3" s="3">
        <f t="shared" si="1"/>
        <v>0.58999999996740371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808903.17</v>
      </c>
      <c r="D4" s="2">
        <f>'PR-RAS'!E8</f>
        <v>879452.27</v>
      </c>
      <c r="E4" s="2">
        <v>0</v>
      </c>
      <c r="F4" s="2">
        <v>0</v>
      </c>
      <c r="G4" s="3">
        <f t="shared" si="0"/>
        <v>7703.4231300000001</v>
      </c>
      <c r="H4" s="3">
        <f t="shared" si="1"/>
        <v>0.44000000006053597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808903.17</v>
      </c>
      <c r="D5" s="2">
        <f>'PR-RAS'!E9</f>
        <v>879452.27</v>
      </c>
      <c r="E5" s="2">
        <v>0</v>
      </c>
      <c r="F5" s="2">
        <v>0</v>
      </c>
      <c r="G5" s="3">
        <f t="shared" si="0"/>
        <v>10271.23084</v>
      </c>
      <c r="H5" s="3">
        <f t="shared" si="1"/>
        <v>0.44000000006053597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44169.45</v>
      </c>
      <c r="D19" s="2">
        <f>'PR-RAS'!E23</f>
        <v>56656.19</v>
      </c>
      <c r="E19" s="2">
        <v>0</v>
      </c>
      <c r="F19" s="2">
        <v>0</v>
      </c>
      <c r="G19" s="3">
        <f t="shared" si="0"/>
        <v>2834.6729399999999</v>
      </c>
      <c r="H19" s="3">
        <f t="shared" si="1"/>
        <v>0.63999999999941792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174.45</v>
      </c>
      <c r="D20" s="2">
        <f>'PR-RAS'!E24</f>
        <v>3355.93</v>
      </c>
      <c r="E20" s="2">
        <v>0</v>
      </c>
      <c r="F20" s="2">
        <v>0</v>
      </c>
      <c r="G20" s="3">
        <f t="shared" si="0"/>
        <v>130.83989</v>
      </c>
      <c r="H20" s="3">
        <f t="shared" si="1"/>
        <v>0.52000000000015234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43995</v>
      </c>
      <c r="D23" s="2">
        <f>'PR-RAS'!E27</f>
        <v>53300.26</v>
      </c>
      <c r="E23" s="2">
        <v>0</v>
      </c>
      <c r="F23" s="2">
        <v>0</v>
      </c>
      <c r="G23" s="3">
        <f t="shared" si="0"/>
        <v>3313.1014400000004</v>
      </c>
      <c r="H23" s="3">
        <f t="shared" si="1"/>
        <v>0.26000000000203727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7382.61</v>
      </c>
      <c r="D25" s="2">
        <f>'PR-RAS'!E29</f>
        <v>5628.9</v>
      </c>
      <c r="E25" s="2">
        <v>0</v>
      </c>
      <c r="F25" s="2">
        <v>0</v>
      </c>
      <c r="G25" s="3">
        <f t="shared" si="0"/>
        <v>447.36984000000001</v>
      </c>
      <c r="H25" s="3">
        <f t="shared" si="1"/>
        <v>0.49000000000069122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7170.25</v>
      </c>
      <c r="D27" s="2">
        <f>'PR-RAS'!E31</f>
        <v>5628.9</v>
      </c>
      <c r="E27" s="2">
        <v>0</v>
      </c>
      <c r="F27" s="2">
        <v>0</v>
      </c>
      <c r="G27" s="3">
        <f t="shared" si="0"/>
        <v>479.12929999999994</v>
      </c>
      <c r="H27" s="3">
        <f t="shared" si="1"/>
        <v>0.3500000000003638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212.36</v>
      </c>
      <c r="D29" s="2">
        <f>'PR-RAS'!E33</f>
        <v>0</v>
      </c>
      <c r="E29" s="2">
        <v>0</v>
      </c>
      <c r="F29" s="2">
        <v>0</v>
      </c>
      <c r="G29" s="3">
        <f t="shared" si="0"/>
        <v>5.9460800000000003</v>
      </c>
      <c r="H29" s="3">
        <f t="shared" si="1"/>
        <v>0.36000000000001364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922983.2</v>
      </c>
      <c r="D45" s="2">
        <f>'PR-RAS'!E49</f>
        <v>2652458.56</v>
      </c>
      <c r="E45" s="2">
        <v>0</v>
      </c>
      <c r="F45" s="2">
        <v>0</v>
      </c>
      <c r="G45" s="3">
        <f t="shared" si="0"/>
        <v>274027.61407999997</v>
      </c>
      <c r="H45" s="3">
        <f t="shared" si="1"/>
        <v>0.63999999989755452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361591.66</v>
      </c>
      <c r="D49" s="2">
        <f>'PR-RAS'!E53</f>
        <v>0</v>
      </c>
      <c r="E49" s="2">
        <v>0</v>
      </c>
      <c r="F49" s="2">
        <v>0</v>
      </c>
      <c r="G49" s="3">
        <f t="shared" si="0"/>
        <v>17356.399679999999</v>
      </c>
      <c r="H49" s="3">
        <f t="shared" si="1"/>
        <v>0.34000000002561137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361591.66</v>
      </c>
      <c r="D53" s="2">
        <f>'PR-RAS'!E57</f>
        <v>0</v>
      </c>
      <c r="E53" s="2">
        <v>0</v>
      </c>
      <c r="F53" s="2">
        <v>0</v>
      </c>
      <c r="G53" s="3">
        <f t="shared" si="0"/>
        <v>18802.766319999999</v>
      </c>
      <c r="H53" s="3">
        <f t="shared" si="1"/>
        <v>0.34000000002561137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560095.34</v>
      </c>
      <c r="D54" s="2">
        <f>'PR-RAS'!E58</f>
        <v>546563.26</v>
      </c>
      <c r="E54" s="2">
        <v>0</v>
      </c>
      <c r="F54" s="2">
        <v>0</v>
      </c>
      <c r="G54" s="3">
        <f t="shared" si="0"/>
        <v>87620.758579999994</v>
      </c>
      <c r="H54" s="3">
        <f t="shared" si="1"/>
        <v>0.59999999997671694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493515.22</v>
      </c>
      <c r="D55" s="2">
        <f>'PR-RAS'!E59</f>
        <v>542245.26</v>
      </c>
      <c r="E55" s="2">
        <v>0</v>
      </c>
      <c r="F55" s="2">
        <v>0</v>
      </c>
      <c r="G55" s="3">
        <f t="shared" si="0"/>
        <v>85212.309959999999</v>
      </c>
      <c r="H55" s="3">
        <f t="shared" si="1"/>
        <v>0.47999999998137355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66580.12</v>
      </c>
      <c r="D56" s="2">
        <f>'PR-RAS'!E60</f>
        <v>4318</v>
      </c>
      <c r="E56" s="2">
        <v>0</v>
      </c>
      <c r="F56" s="2">
        <v>0</v>
      </c>
      <c r="G56" s="3">
        <f t="shared" si="0"/>
        <v>4136.8865999999998</v>
      </c>
      <c r="H56" s="3">
        <f t="shared" si="1"/>
        <v>0.11999999999534339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1296.2</v>
      </c>
      <c r="D64" s="2">
        <f>'PR-RAS'!E68</f>
        <v>1133.5999999999999</v>
      </c>
      <c r="E64" s="2">
        <v>0</v>
      </c>
      <c r="F64" s="2">
        <v>0</v>
      </c>
      <c r="G64" s="3">
        <f t="shared" si="0"/>
        <v>224.49419999999998</v>
      </c>
      <c r="H64" s="3">
        <f t="shared" si="1"/>
        <v>0.60000000000013642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1296.2</v>
      </c>
      <c r="D65" s="2">
        <f>'PR-RAS'!E69</f>
        <v>1133.5999999999999</v>
      </c>
      <c r="E65" s="2">
        <v>0</v>
      </c>
      <c r="F65" s="2">
        <v>0</v>
      </c>
      <c r="G65" s="3">
        <f t="shared" si="0"/>
        <v>228.05759999999998</v>
      </c>
      <c r="H65" s="3">
        <f t="shared" si="1"/>
        <v>0.60000000000013642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2104761.7000000002</v>
      </c>
      <c r="E70" s="2">
        <v>0</v>
      </c>
      <c r="F70" s="2">
        <v>0</v>
      </c>
      <c r="G70" s="3">
        <f t="shared" si="0"/>
        <v>290457.11460000003</v>
      </c>
      <c r="H70" s="3">
        <f t="shared" si="1"/>
        <v>0.29999999981373549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2104761.7000000002</v>
      </c>
      <c r="E72" s="2">
        <v>0</v>
      </c>
      <c r="F72" s="2">
        <v>0</v>
      </c>
      <c r="G72" s="3">
        <f t="shared" si="0"/>
        <v>298876.16139999998</v>
      </c>
      <c r="H72" s="3">
        <f t="shared" si="1"/>
        <v>0.29999999981373549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235605.67</v>
      </c>
      <c r="D78" s="2">
        <f>'PR-RAS'!E82</f>
        <v>248701.65</v>
      </c>
      <c r="E78" s="2">
        <v>0</v>
      </c>
      <c r="F78" s="2">
        <v>0</v>
      </c>
      <c r="G78" s="3">
        <f t="shared" si="0"/>
        <v>56441.690689999996</v>
      </c>
      <c r="H78" s="3">
        <f t="shared" si="1"/>
        <v>0.67999999999301508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23.17</v>
      </c>
      <c r="D79" s="2">
        <f>'PR-RAS'!E83</f>
        <v>1027.94</v>
      </c>
      <c r="E79" s="2">
        <v>0</v>
      </c>
      <c r="F79" s="2">
        <v>0</v>
      </c>
      <c r="G79" s="3">
        <f t="shared" si="0"/>
        <v>162.16590000000002</v>
      </c>
      <c r="H79" s="3">
        <f t="shared" si="1"/>
        <v>0.22999999999994714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23.17</v>
      </c>
      <c r="D81" s="2">
        <f>'PR-RAS'!E85</f>
        <v>159.38</v>
      </c>
      <c r="E81" s="2">
        <v>0</v>
      </c>
      <c r="F81" s="2">
        <v>0</v>
      </c>
      <c r="G81" s="3">
        <f t="shared" si="0"/>
        <v>27.354400000000002</v>
      </c>
      <c r="H81" s="3">
        <f t="shared" si="1"/>
        <v>0.54999999999999716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868.56</v>
      </c>
      <c r="E82" s="2">
        <v>0</v>
      </c>
      <c r="F82" s="2">
        <v>0</v>
      </c>
      <c r="G82" s="3">
        <f t="shared" si="0"/>
        <v>140.70671999999999</v>
      </c>
      <c r="H82" s="3">
        <f t="shared" si="1"/>
        <v>0.44000000000005457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235582.5</v>
      </c>
      <c r="D87" s="2">
        <f>'PR-RAS'!E91</f>
        <v>247673.71</v>
      </c>
      <c r="E87" s="2">
        <v>0</v>
      </c>
      <c r="F87" s="2">
        <v>0</v>
      </c>
      <c r="G87" s="3">
        <f t="shared" si="0"/>
        <v>62859.973119999988</v>
      </c>
      <c r="H87" s="3">
        <f t="shared" si="1"/>
        <v>0.79000000000814907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39817.19</v>
      </c>
      <c r="D89" s="2">
        <f>'PR-RAS'!E93</f>
        <v>40168.81</v>
      </c>
      <c r="E89" s="2">
        <v>0</v>
      </c>
      <c r="F89" s="2">
        <v>0</v>
      </c>
      <c r="G89" s="3">
        <f t="shared" si="0"/>
        <v>10573.62328</v>
      </c>
      <c r="H89" s="3">
        <f t="shared" si="1"/>
        <v>0.38000000000465661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175930.2</v>
      </c>
      <c r="D90" s="2">
        <f>'PR-RAS'!E94</f>
        <v>185304.46</v>
      </c>
      <c r="E90" s="2">
        <v>0</v>
      </c>
      <c r="F90" s="2">
        <v>0</v>
      </c>
      <c r="G90" s="3">
        <f t="shared" si="0"/>
        <v>48641.981679999997</v>
      </c>
      <c r="H90" s="3">
        <f t="shared" si="1"/>
        <v>0.66000000000349246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19835.11</v>
      </c>
      <c r="D93" s="2">
        <f>'PR-RAS'!E97</f>
        <v>22200.44</v>
      </c>
      <c r="E93" s="2">
        <v>0</v>
      </c>
      <c r="F93" s="2">
        <v>0</v>
      </c>
      <c r="G93" s="3">
        <f t="shared" si="0"/>
        <v>5909.71108</v>
      </c>
      <c r="H93" s="3">
        <f t="shared" si="1"/>
        <v>0.5499999999992724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209107.97999999998</v>
      </c>
      <c r="D102" s="2">
        <f>'PR-RAS'!E106</f>
        <v>256927.81</v>
      </c>
      <c r="E102" s="2">
        <v>0</v>
      </c>
      <c r="F102" s="2">
        <v>0</v>
      </c>
      <c r="G102" s="3">
        <f t="shared" si="0"/>
        <v>73019.323600000003</v>
      </c>
      <c r="H102" s="3">
        <f t="shared" si="1"/>
        <v>0.21000000002095476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22.29</v>
      </c>
      <c r="D103" s="2">
        <f>'PR-RAS'!E107</f>
        <v>16.38</v>
      </c>
      <c r="E103" s="2">
        <v>0</v>
      </c>
      <c r="F103" s="2">
        <v>0</v>
      </c>
      <c r="G103" s="3">
        <f t="shared" si="0"/>
        <v>5.6150999999999991</v>
      </c>
      <c r="H103" s="3">
        <f t="shared" si="1"/>
        <v>0.66999999999999815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14.33</v>
      </c>
      <c r="E104" s="2">
        <v>0</v>
      </c>
      <c r="F104" s="2">
        <v>0</v>
      </c>
      <c r="G104" s="3">
        <f t="shared" si="0"/>
        <v>2.9519799999999998</v>
      </c>
      <c r="H104" s="3">
        <f t="shared" si="1"/>
        <v>0.33000000000000007</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22.29</v>
      </c>
      <c r="D106" s="2">
        <f>'PR-RAS'!E110</f>
        <v>2.0499999999999998</v>
      </c>
      <c r="E106" s="2">
        <v>0</v>
      </c>
      <c r="F106" s="2">
        <v>0</v>
      </c>
      <c r="G106" s="3">
        <f t="shared" si="0"/>
        <v>2.77095</v>
      </c>
      <c r="H106" s="3">
        <f t="shared" si="1"/>
        <v>0.33999999999999897</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86191.81</v>
      </c>
      <c r="D108" s="2">
        <f>'PR-RAS'!E112</f>
        <v>137217.97999999998</v>
      </c>
      <c r="E108" s="2">
        <v>0</v>
      </c>
      <c r="F108" s="2">
        <v>0</v>
      </c>
      <c r="G108" s="3">
        <f t="shared" si="0"/>
        <v>38587.171389999996</v>
      </c>
      <c r="H108" s="3">
        <f t="shared" si="1"/>
        <v>0.21000000002095476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5660.6</v>
      </c>
      <c r="D110" s="2">
        <f>'PR-RAS'!E114</f>
        <v>3682.93</v>
      </c>
      <c r="E110" s="2">
        <v>0</v>
      </c>
      <c r="F110" s="2">
        <v>0</v>
      </c>
      <c r="G110" s="3">
        <f t="shared" si="0"/>
        <v>1419.8841399999999</v>
      </c>
      <c r="H110" s="3">
        <f t="shared" si="1"/>
        <v>0.46999999999979991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18663.98</v>
      </c>
      <c r="D111" s="2">
        <f>'PR-RAS'!E115</f>
        <v>73199.69</v>
      </c>
      <c r="E111" s="2">
        <v>0</v>
      </c>
      <c r="F111" s="2">
        <v>0</v>
      </c>
      <c r="G111" s="3">
        <f t="shared" si="0"/>
        <v>18156.9696</v>
      </c>
      <c r="H111" s="3">
        <f t="shared" si="1"/>
        <v>0.32999999999810825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61867.23</v>
      </c>
      <c r="D113" s="2">
        <f>'PR-RAS'!E117</f>
        <v>60335.360000000001</v>
      </c>
      <c r="E113" s="2">
        <v>0</v>
      </c>
      <c r="F113" s="2">
        <v>0</v>
      </c>
      <c r="G113" s="3">
        <f t="shared" si="0"/>
        <v>20444.250400000001</v>
      </c>
      <c r="H113" s="3">
        <f t="shared" si="1"/>
        <v>0.5900000000037835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122893.87999999999</v>
      </c>
      <c r="D116" s="2">
        <f>'PR-RAS'!E120</f>
        <v>119693.45</v>
      </c>
      <c r="E116" s="2">
        <v>0</v>
      </c>
      <c r="F116" s="2">
        <v>0</v>
      </c>
      <c r="G116" s="3">
        <f t="shared" si="0"/>
        <v>41662.289700000001</v>
      </c>
      <c r="H116" s="3">
        <f t="shared" si="1"/>
        <v>0.57000000000698492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6409.37</v>
      </c>
      <c r="D117" s="2">
        <f>'PR-RAS'!E121</f>
        <v>3382.66</v>
      </c>
      <c r="E117" s="2">
        <v>0</v>
      </c>
      <c r="F117" s="2">
        <v>0</v>
      </c>
      <c r="G117" s="3">
        <f t="shared" si="0"/>
        <v>1528.26404</v>
      </c>
      <c r="H117" s="3">
        <f t="shared" si="1"/>
        <v>0.71000000000003638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116484.51</v>
      </c>
      <c r="D118" s="2">
        <f>'PR-RAS'!E122</f>
        <v>116310.79</v>
      </c>
      <c r="E118" s="2">
        <v>0</v>
      </c>
      <c r="F118" s="2">
        <v>0</v>
      </c>
      <c r="G118" s="3">
        <f t="shared" si="0"/>
        <v>40845.412530000001</v>
      </c>
      <c r="H118" s="3">
        <f t="shared" si="1"/>
        <v>0.70000000001164153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278.72000000000003</v>
      </c>
      <c r="D136" s="2">
        <f>'PR-RAS'!E140</f>
        <v>270</v>
      </c>
      <c r="E136" s="2">
        <v>0</v>
      </c>
      <c r="F136" s="2">
        <v>0</v>
      </c>
      <c r="G136" s="3">
        <f t="shared" si="0"/>
        <v>110.52720000000001</v>
      </c>
      <c r="H136" s="3">
        <f t="shared" si="1"/>
        <v>0.27999999999997272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278.72000000000003</v>
      </c>
      <c r="D137" s="2">
        <f>'PR-RAS'!E141</f>
        <v>270</v>
      </c>
      <c r="E137" s="2">
        <v>0</v>
      </c>
      <c r="F137" s="2">
        <v>0</v>
      </c>
      <c r="G137" s="3">
        <f t="shared" si="0"/>
        <v>111.34592000000001</v>
      </c>
      <c r="H137" s="3">
        <f t="shared" si="1"/>
        <v>0.27999999999997272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278.72000000000003</v>
      </c>
      <c r="D146" s="2">
        <f>'PR-RAS'!E150</f>
        <v>270</v>
      </c>
      <c r="E146" s="2">
        <v>0</v>
      </c>
      <c r="F146" s="2">
        <v>0</v>
      </c>
      <c r="G146" s="3">
        <f t="shared" si="0"/>
        <v>118.7144</v>
      </c>
      <c r="H146" s="3">
        <f t="shared" si="1"/>
        <v>0.27999999999997272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1607306.0399999998</v>
      </c>
      <c r="D148" s="2">
        <f>'PR-RAS'!E152</f>
        <v>1925206.1099999999</v>
      </c>
      <c r="E148" s="2">
        <v>0</v>
      </c>
      <c r="F148" s="2">
        <v>0</v>
      </c>
      <c r="G148" s="3">
        <f t="shared" si="0"/>
        <v>802284.58421999996</v>
      </c>
      <c r="H148" s="3">
        <f t="shared" si="1"/>
        <v>0.1499999996740371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646842.22</v>
      </c>
      <c r="D149" s="2">
        <f>'PR-RAS'!E153</f>
        <v>812492.72</v>
      </c>
      <c r="E149" s="2">
        <v>0</v>
      </c>
      <c r="F149" s="2">
        <v>0</v>
      </c>
      <c r="G149" s="3">
        <f t="shared" si="0"/>
        <v>336230.49368000001</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525095.76</v>
      </c>
      <c r="D150" s="2">
        <f>'PR-RAS'!E154</f>
        <v>665222.87</v>
      </c>
      <c r="E150" s="2">
        <v>0</v>
      </c>
      <c r="F150" s="2">
        <v>0</v>
      </c>
      <c r="G150" s="3">
        <f t="shared" si="0"/>
        <v>276475.68349999998</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525095.76</v>
      </c>
      <c r="D151" s="2">
        <f>'PR-RAS'!E155</f>
        <v>665222.87</v>
      </c>
      <c r="E151" s="2">
        <v>0</v>
      </c>
      <c r="F151" s="2">
        <v>0</v>
      </c>
      <c r="G151" s="3">
        <f t="shared" si="0"/>
        <v>278331.22499999998</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35197.85</v>
      </c>
      <c r="D155" s="2">
        <f>'PR-RAS'!E159</f>
        <v>37518.589999999997</v>
      </c>
      <c r="E155" s="2">
        <v>0</v>
      </c>
      <c r="F155" s="2">
        <v>0</v>
      </c>
      <c r="G155" s="3">
        <f t="shared" si="0"/>
        <v>16976.194619999998</v>
      </c>
      <c r="H155" s="3">
        <f t="shared" si="1"/>
        <v>0.56000000000494765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86548.61</v>
      </c>
      <c r="D156" s="2">
        <f>'PR-RAS'!E160</f>
        <v>109751.26</v>
      </c>
      <c r="E156" s="2">
        <v>0</v>
      </c>
      <c r="F156" s="2">
        <v>0</v>
      </c>
      <c r="G156" s="3">
        <f t="shared" si="0"/>
        <v>47437.925150000003</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86548.61</v>
      </c>
      <c r="D158" s="2">
        <f>'PR-RAS'!E162</f>
        <v>109751.26</v>
      </c>
      <c r="E158" s="2">
        <v>0</v>
      </c>
      <c r="F158" s="2">
        <v>0</v>
      </c>
      <c r="G158" s="3">
        <f t="shared" si="0"/>
        <v>48050.027410000002</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699768.76</v>
      </c>
      <c r="D160" s="2">
        <f>'PR-RAS'!E164</f>
        <v>810933.12</v>
      </c>
      <c r="E160" s="2">
        <v>0</v>
      </c>
      <c r="F160" s="2">
        <v>0</v>
      </c>
      <c r="G160" s="3">
        <f t="shared" si="0"/>
        <v>369139.96500000003</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10543.8</v>
      </c>
      <c r="D161" s="2">
        <f>'PR-RAS'!E165</f>
        <v>11076.54</v>
      </c>
      <c r="E161" s="2">
        <v>0</v>
      </c>
      <c r="F161" s="2">
        <v>0</v>
      </c>
      <c r="G161" s="3">
        <f t="shared" si="0"/>
        <v>5231.5008000000007</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2331.61</v>
      </c>
      <c r="D162" s="2">
        <f>'PR-RAS'!E166</f>
        <v>2643</v>
      </c>
      <c r="E162" s="2">
        <v>0</v>
      </c>
      <c r="F162" s="2">
        <v>0</v>
      </c>
      <c r="G162" s="3">
        <f t="shared" si="0"/>
        <v>1226.4352100000001</v>
      </c>
      <c r="H162" s="3">
        <f t="shared" si="1"/>
        <v>0.38999999999987267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7522.19</v>
      </c>
      <c r="D163" s="2">
        <f>'PR-RAS'!E167</f>
        <v>7602.77</v>
      </c>
      <c r="E163" s="2">
        <v>0</v>
      </c>
      <c r="F163" s="2">
        <v>0</v>
      </c>
      <c r="G163" s="3">
        <f t="shared" si="0"/>
        <v>3681.8922600000001</v>
      </c>
      <c r="H163" s="3">
        <f t="shared" si="1"/>
        <v>0.41999999999916326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690</v>
      </c>
      <c r="D164" s="2">
        <f>'PR-RAS'!E168</f>
        <v>830.77</v>
      </c>
      <c r="E164" s="2">
        <v>0</v>
      </c>
      <c r="F164" s="2">
        <v>0</v>
      </c>
      <c r="G164" s="3">
        <f t="shared" si="0"/>
        <v>383.30101999999999</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117474.84</v>
      </c>
      <c r="D166" s="2">
        <f>'PR-RAS'!E170</f>
        <v>99386.49</v>
      </c>
      <c r="E166" s="2">
        <v>0</v>
      </c>
      <c r="F166" s="2">
        <v>0</v>
      </c>
      <c r="G166" s="3">
        <f t="shared" si="0"/>
        <v>52180.890300000006</v>
      </c>
      <c r="H166" s="3">
        <f t="shared" si="1"/>
        <v>0.65000000000873115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12365.69</v>
      </c>
      <c r="D167" s="2">
        <f>'PR-RAS'!E171</f>
        <v>13386.38</v>
      </c>
      <c r="E167" s="2">
        <v>0</v>
      </c>
      <c r="F167" s="2">
        <v>0</v>
      </c>
      <c r="G167" s="3">
        <f t="shared" si="0"/>
        <v>6496.9826999999996</v>
      </c>
      <c r="H167" s="3">
        <f t="shared" si="1"/>
        <v>0.68999999999869033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28602.34</v>
      </c>
      <c r="D168" s="2">
        <f>'PR-RAS'!E172</f>
        <v>27135.7</v>
      </c>
      <c r="E168" s="2">
        <v>0</v>
      </c>
      <c r="F168" s="2">
        <v>0</v>
      </c>
      <c r="G168" s="3">
        <f t="shared" si="0"/>
        <v>13839.914580000002</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52472.15</v>
      </c>
      <c r="D169" s="2">
        <f>'PR-RAS'!E173</f>
        <v>48106.400000000001</v>
      </c>
      <c r="E169" s="2">
        <v>0</v>
      </c>
      <c r="F169" s="2">
        <v>0</v>
      </c>
      <c r="G169" s="3">
        <f t="shared" si="0"/>
        <v>24979.071600000003</v>
      </c>
      <c r="H169" s="3">
        <f t="shared" si="1"/>
        <v>0.55000000000291038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4565.3900000000003</v>
      </c>
      <c r="D170" s="2">
        <f>'PR-RAS'!E174</f>
        <v>2840.25</v>
      </c>
      <c r="E170" s="2">
        <v>0</v>
      </c>
      <c r="F170" s="2">
        <v>0</v>
      </c>
      <c r="G170" s="3">
        <f t="shared" si="0"/>
        <v>1731.5554099999999</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18372.39</v>
      </c>
      <c r="D171" s="2">
        <f>'PR-RAS'!E175</f>
        <v>7917.76</v>
      </c>
      <c r="E171" s="2">
        <v>0</v>
      </c>
      <c r="F171" s="2">
        <v>0</v>
      </c>
      <c r="G171" s="3">
        <f t="shared" si="0"/>
        <v>5815.3447000000006</v>
      </c>
      <c r="H171" s="3">
        <f t="shared" si="1"/>
        <v>0.62999999999919964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1096.8800000000001</v>
      </c>
      <c r="D173" s="2">
        <f>'PR-RAS'!E177</f>
        <v>0</v>
      </c>
      <c r="E173" s="2">
        <v>0</v>
      </c>
      <c r="F173" s="2">
        <v>0</v>
      </c>
      <c r="G173" s="3">
        <f t="shared" si="0"/>
        <v>188.66336000000001</v>
      </c>
      <c r="H173" s="3">
        <f t="shared" si="1"/>
        <v>0.11999999999989086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483243.9</v>
      </c>
      <c r="D174" s="2">
        <f>'PR-RAS'!E178</f>
        <v>584090.25</v>
      </c>
      <c r="E174" s="2">
        <v>0</v>
      </c>
      <c r="F174" s="2">
        <v>0</v>
      </c>
      <c r="G174" s="3">
        <f t="shared" si="0"/>
        <v>285696.42119999998</v>
      </c>
      <c r="H174" s="3">
        <f t="shared" si="1"/>
        <v>0.34999999997671694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18753.009999999998</v>
      </c>
      <c r="D175" s="2">
        <f>'PR-RAS'!E179</f>
        <v>12226.51</v>
      </c>
      <c r="E175" s="2">
        <v>0</v>
      </c>
      <c r="F175" s="2">
        <v>0</v>
      </c>
      <c r="G175" s="3">
        <f t="shared" si="0"/>
        <v>7517.8492199999991</v>
      </c>
      <c r="H175" s="3">
        <f t="shared" si="1"/>
        <v>0.49999999999818101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23991.96</v>
      </c>
      <c r="D176" s="2">
        <f>'PR-RAS'!E180</f>
        <v>75168.539999999994</v>
      </c>
      <c r="E176" s="2">
        <v>0</v>
      </c>
      <c r="F176" s="2">
        <v>0</v>
      </c>
      <c r="G176" s="3">
        <f t="shared" si="0"/>
        <v>30507.581999999995</v>
      </c>
      <c r="H176" s="3">
        <f t="shared" si="1"/>
        <v>0.50000000000727596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19462.37</v>
      </c>
      <c r="D177" s="2">
        <f>'PR-RAS'!E181</f>
        <v>12934.07</v>
      </c>
      <c r="E177" s="2">
        <v>0</v>
      </c>
      <c r="F177" s="2">
        <v>0</v>
      </c>
      <c r="G177" s="3">
        <f t="shared" si="0"/>
        <v>7978.1697599999989</v>
      </c>
      <c r="H177" s="3">
        <f t="shared" si="1"/>
        <v>0.43999999999869033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262776.94</v>
      </c>
      <c r="D178" s="2">
        <f>'PR-RAS'!E182</f>
        <v>332378.3</v>
      </c>
      <c r="E178" s="2">
        <v>0</v>
      </c>
      <c r="F178" s="2">
        <v>0</v>
      </c>
      <c r="G178" s="3">
        <f t="shared" si="0"/>
        <v>164173.43658000001</v>
      </c>
      <c r="H178" s="3">
        <f t="shared" si="1"/>
        <v>0.35999999998603016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15242.18</v>
      </c>
      <c r="D180" s="2">
        <f>'PR-RAS'!E184</f>
        <v>20353.18</v>
      </c>
      <c r="E180" s="2">
        <v>0</v>
      </c>
      <c r="F180" s="2">
        <v>0</v>
      </c>
      <c r="G180" s="3">
        <f t="shared" si="0"/>
        <v>10014.78866</v>
      </c>
      <c r="H180" s="3">
        <f t="shared" si="1"/>
        <v>0.36000000000058208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88795.89</v>
      </c>
      <c r="D181" s="2">
        <f>'PR-RAS'!E185</f>
        <v>72969.509999999995</v>
      </c>
      <c r="E181" s="2">
        <v>0</v>
      </c>
      <c r="F181" s="2">
        <v>0</v>
      </c>
      <c r="G181" s="3">
        <f t="shared" si="0"/>
        <v>42252.283799999997</v>
      </c>
      <c r="H181" s="3">
        <f t="shared" si="1"/>
        <v>0.60000000000582077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24980.81</v>
      </c>
      <c r="D182" s="2">
        <f>'PR-RAS'!E186</f>
        <v>30689.53</v>
      </c>
      <c r="E182" s="2">
        <v>0</v>
      </c>
      <c r="F182" s="2">
        <v>0</v>
      </c>
      <c r="G182" s="3">
        <f t="shared" si="0"/>
        <v>15631.136469999999</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29240.74</v>
      </c>
      <c r="D183" s="2">
        <f>'PR-RAS'!E187</f>
        <v>27370.61</v>
      </c>
      <c r="E183" s="2">
        <v>0</v>
      </c>
      <c r="F183" s="2">
        <v>0</v>
      </c>
      <c r="G183" s="3">
        <f t="shared" si="0"/>
        <v>15284.71672</v>
      </c>
      <c r="H183" s="3">
        <f t="shared" si="1"/>
        <v>0.64999999999781721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88506.22</v>
      </c>
      <c r="D190" s="2">
        <f>'PR-RAS'!E194</f>
        <v>116379.84</v>
      </c>
      <c r="E190" s="2">
        <v>0</v>
      </c>
      <c r="F190" s="2">
        <v>0</v>
      </c>
      <c r="G190" s="3">
        <f t="shared" si="0"/>
        <v>60719.255100000002</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14549.2</v>
      </c>
      <c r="D191" s="2">
        <f>'PR-RAS'!E195</f>
        <v>27792.74</v>
      </c>
      <c r="E191" s="2">
        <v>0</v>
      </c>
      <c r="F191" s="2">
        <v>0</v>
      </c>
      <c r="G191" s="3">
        <f t="shared" si="0"/>
        <v>13325.589200000002</v>
      </c>
      <c r="H191" s="3">
        <f t="shared" si="1"/>
        <v>0.45999999999912689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3602.96</v>
      </c>
      <c r="D192" s="2">
        <f>'PR-RAS'!E196</f>
        <v>1181.0999999999999</v>
      </c>
      <c r="E192" s="2">
        <v>0</v>
      </c>
      <c r="F192" s="2">
        <v>0</v>
      </c>
      <c r="G192" s="3">
        <f t="shared" si="0"/>
        <v>1139.34556</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4094.84</v>
      </c>
      <c r="D193" s="2">
        <f>'PR-RAS'!E197</f>
        <v>4333.3</v>
      </c>
      <c r="E193" s="2">
        <v>0</v>
      </c>
      <c r="F193" s="2">
        <v>0</v>
      </c>
      <c r="G193" s="3">
        <f t="shared" si="0"/>
        <v>2450.1964800000001</v>
      </c>
      <c r="H193" s="3">
        <f t="shared" si="1"/>
        <v>0.46000000000003638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456.6</v>
      </c>
      <c r="D194" s="2">
        <f>'PR-RAS'!E198</f>
        <v>456.6</v>
      </c>
      <c r="E194" s="2">
        <v>0</v>
      </c>
      <c r="F194" s="2">
        <v>0</v>
      </c>
      <c r="G194" s="3">
        <f t="shared" si="0"/>
        <v>264.37140000000005</v>
      </c>
      <c r="H194" s="3">
        <f t="shared" si="1"/>
        <v>0.79999999999995453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403.41</v>
      </c>
      <c r="D195" s="2">
        <f>'PR-RAS'!E199</f>
        <v>672.27</v>
      </c>
      <c r="E195" s="2">
        <v>0</v>
      </c>
      <c r="F195" s="2">
        <v>0</v>
      </c>
      <c r="G195" s="3">
        <f t="shared" si="0"/>
        <v>339.10230000000001</v>
      </c>
      <c r="H195" s="3">
        <f t="shared" si="1"/>
        <v>0.68000000000000682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33.18</v>
      </c>
      <c r="D196" s="2">
        <f>'PR-RAS'!E200</f>
        <v>9.2899999999999991</v>
      </c>
      <c r="E196" s="2">
        <v>0</v>
      </c>
      <c r="F196" s="2">
        <v>0</v>
      </c>
      <c r="G196" s="3">
        <f t="shared" si="0"/>
        <v>10.0932</v>
      </c>
      <c r="H196" s="3">
        <f t="shared" si="1"/>
        <v>0.46999999999999886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65366.03</v>
      </c>
      <c r="D197" s="2">
        <f>'PR-RAS'!E201</f>
        <v>81934.539999999994</v>
      </c>
      <c r="E197" s="2">
        <v>0</v>
      </c>
      <c r="F197" s="2">
        <v>0</v>
      </c>
      <c r="G197" s="3">
        <f t="shared" si="0"/>
        <v>44930.081559999999</v>
      </c>
      <c r="H197" s="3">
        <f t="shared" si="1"/>
        <v>0.49000000000523869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4631.2299999999996</v>
      </c>
      <c r="D198" s="2">
        <f>'PR-RAS'!E202</f>
        <v>10239.040000000001</v>
      </c>
      <c r="E198" s="2">
        <v>0</v>
      </c>
      <c r="F198" s="2">
        <v>0</v>
      </c>
      <c r="G198" s="3">
        <f t="shared" si="0"/>
        <v>4946.5340700000006</v>
      </c>
      <c r="H198" s="3">
        <f t="shared" si="1"/>
        <v>0.27000000000043656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4631.2299999999996</v>
      </c>
      <c r="D212" s="2">
        <f>'PR-RAS'!E216</f>
        <v>10239.040000000001</v>
      </c>
      <c r="E212" s="2">
        <v>0</v>
      </c>
      <c r="F212" s="2">
        <v>0</v>
      </c>
      <c r="G212" s="3">
        <f t="shared" si="0"/>
        <v>5298.06441</v>
      </c>
      <c r="H212" s="3">
        <f t="shared" si="1"/>
        <v>0.27000000000043656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4403</v>
      </c>
      <c r="D213" s="2">
        <f>'PR-RAS'!E217</f>
        <v>3420.99</v>
      </c>
      <c r="E213" s="2">
        <v>0</v>
      </c>
      <c r="F213" s="2">
        <v>0</v>
      </c>
      <c r="G213" s="3">
        <f t="shared" si="0"/>
        <v>2383.9357599999998</v>
      </c>
      <c r="H213" s="3">
        <f t="shared" si="1"/>
        <v>1.0000000000218279E-2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228.23</v>
      </c>
      <c r="D215" s="2">
        <f>'PR-RAS'!E219</f>
        <v>6818.05</v>
      </c>
      <c r="E215" s="2">
        <v>0</v>
      </c>
      <c r="F215" s="2">
        <v>0</v>
      </c>
      <c r="G215" s="3">
        <f t="shared" si="0"/>
        <v>2966.9666200000001</v>
      </c>
      <c r="H215" s="3">
        <f t="shared" si="1"/>
        <v>0.28000000000017167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53116.160000000003</v>
      </c>
      <c r="D258" s="2">
        <f>'PR-RAS'!E262</f>
        <v>43366.94</v>
      </c>
      <c r="E258" s="2">
        <v>0</v>
      </c>
      <c r="F258" s="2">
        <v>0</v>
      </c>
      <c r="G258" s="3">
        <f t="shared" si="0"/>
        <v>35941.460279999999</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53116.160000000003</v>
      </c>
      <c r="D265" s="2">
        <f>'PR-RAS'!E269</f>
        <v>43366.94</v>
      </c>
      <c r="E265" s="2">
        <v>0</v>
      </c>
      <c r="F265" s="2">
        <v>0</v>
      </c>
      <c r="G265" s="3">
        <f t="shared" si="0"/>
        <v>36920.410560000004</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53116.160000000003</v>
      </c>
      <c r="D266" s="2">
        <f>'PR-RAS'!E270</f>
        <v>43366.94</v>
      </c>
      <c r="E266" s="2">
        <v>0</v>
      </c>
      <c r="F266" s="2">
        <v>0</v>
      </c>
      <c r="G266" s="3">
        <f t="shared" si="0"/>
        <v>37060.260600000001</v>
      </c>
      <c r="H266" s="3">
        <f t="shared" si="1"/>
        <v>0.22000000000116415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202947.67</v>
      </c>
      <c r="D269" s="2">
        <f>'PR-RAS'!E273</f>
        <v>248174.29</v>
      </c>
      <c r="E269" s="2">
        <v>0</v>
      </c>
      <c r="F269" s="2">
        <v>0</v>
      </c>
      <c r="G269" s="3">
        <f t="shared" si="0"/>
        <v>187411.39500000002</v>
      </c>
      <c r="H269" s="3">
        <f t="shared" si="1"/>
        <v>0.61999999999534339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172947.67</v>
      </c>
      <c r="D270" s="2">
        <f>'PR-RAS'!E274</f>
        <v>207618.04</v>
      </c>
      <c r="E270" s="2">
        <v>0</v>
      </c>
      <c r="F270" s="2">
        <v>0</v>
      </c>
      <c r="G270" s="3">
        <f t="shared" si="0"/>
        <v>158221.42875000002</v>
      </c>
      <c r="H270" s="3">
        <f t="shared" si="1"/>
        <v>0.36999999999534339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172947.67</v>
      </c>
      <c r="D271" s="2">
        <f>'PR-RAS'!E275</f>
        <v>207618.04</v>
      </c>
      <c r="E271" s="2">
        <v>0</v>
      </c>
      <c r="F271" s="2">
        <v>0</v>
      </c>
      <c r="G271" s="3">
        <f t="shared" si="0"/>
        <v>158809.61250000002</v>
      </c>
      <c r="H271" s="3">
        <f t="shared" si="1"/>
        <v>0.36999999999534339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30000</v>
      </c>
      <c r="D274" s="2">
        <f>'PR-RAS'!E278</f>
        <v>0</v>
      </c>
      <c r="E274" s="2">
        <v>0</v>
      </c>
      <c r="F274" s="2">
        <v>0</v>
      </c>
      <c r="G274" s="3">
        <f t="shared" si="0"/>
        <v>8190.0000000000009</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30000</v>
      </c>
      <c r="D275" s="2">
        <f>'PR-RAS'!E279</f>
        <v>0</v>
      </c>
      <c r="E275" s="2">
        <v>0</v>
      </c>
      <c r="F275" s="2">
        <v>0</v>
      </c>
      <c r="G275" s="3">
        <f t="shared" ref="G275:G528" si="12">(B275/1000)*(C275*1+D275*2)</f>
        <v>8220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40556.25</v>
      </c>
      <c r="E285" s="2">
        <v>0</v>
      </c>
      <c r="F285" s="2">
        <v>0</v>
      </c>
      <c r="G285" s="3">
        <f t="shared" si="12"/>
        <v>23035.949999999997</v>
      </c>
      <c r="H285" s="3">
        <f t="shared" si="13"/>
        <v>0.25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40556.25</v>
      </c>
      <c r="E286" s="2">
        <v>0</v>
      </c>
      <c r="F286" s="2">
        <v>0</v>
      </c>
      <c r="G286" s="3">
        <f t="shared" si="12"/>
        <v>23117.062499999996</v>
      </c>
      <c r="H286" s="3">
        <f t="shared" si="13"/>
        <v>0.25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1607306.0399999998</v>
      </c>
      <c r="D295" s="2">
        <f>'PR-RAS'!E299</f>
        <v>1925206.1099999999</v>
      </c>
      <c r="E295" s="2">
        <v>0</v>
      </c>
      <c r="F295" s="2">
        <v>0</v>
      </c>
      <c r="G295" s="3">
        <f t="shared" si="12"/>
        <v>1604569.1684399999</v>
      </c>
      <c r="H295" s="3">
        <f t="shared" si="13"/>
        <v>0.1499999996740371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621124.76000000047</v>
      </c>
      <c r="D296" s="2">
        <f>'PR-RAS'!E300</f>
        <v>2174889.27</v>
      </c>
      <c r="E296" s="2">
        <v>0</v>
      </c>
      <c r="F296" s="2">
        <v>0</v>
      </c>
      <c r="G296" s="3">
        <f t="shared" si="12"/>
        <v>1466416.4735000001</v>
      </c>
      <c r="H296" s="3">
        <f t="shared" si="13"/>
        <v>0.50999999954365194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112459.33</v>
      </c>
      <c r="D299" s="2">
        <f>'PR-RAS'!E303</f>
        <v>228484.57</v>
      </c>
      <c r="E299" s="2">
        <v>0</v>
      </c>
      <c r="F299" s="2">
        <v>0</v>
      </c>
      <c r="G299" s="3">
        <f t="shared" si="12"/>
        <v>169689.68405999997</v>
      </c>
      <c r="H299" s="3">
        <f t="shared" si="13"/>
        <v>0.75999999999476131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213783.8</v>
      </c>
      <c r="D300" s="2">
        <f>'PR-RAS'!E304</f>
        <v>236030.34</v>
      </c>
      <c r="E300" s="2">
        <v>0</v>
      </c>
      <c r="F300" s="2">
        <v>0</v>
      </c>
      <c r="G300" s="3">
        <f t="shared" si="12"/>
        <v>205067.49951999998</v>
      </c>
      <c r="H300" s="3">
        <f t="shared" si="13"/>
        <v>0.54000000000814907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7545.38</v>
      </c>
      <c r="D303" s="2">
        <f>'PR-RAS'!E308</f>
        <v>26408.01</v>
      </c>
      <c r="E303" s="2">
        <v>0</v>
      </c>
      <c r="F303" s="2">
        <v>0</v>
      </c>
      <c r="G303" s="3">
        <f t="shared" si="12"/>
        <v>18229.142799999998</v>
      </c>
      <c r="H303" s="3">
        <f t="shared" si="13"/>
        <v>0.38999999999850843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7545.38</v>
      </c>
      <c r="D304" s="2">
        <f>'PR-RAS'!E309</f>
        <v>26408.01</v>
      </c>
      <c r="E304" s="2">
        <v>0</v>
      </c>
      <c r="F304" s="2">
        <v>0</v>
      </c>
      <c r="G304" s="3">
        <f t="shared" si="12"/>
        <v>18289.504199999999</v>
      </c>
      <c r="H304" s="3">
        <f t="shared" si="13"/>
        <v>0.38999999999850843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7545.38</v>
      </c>
      <c r="D305" s="2">
        <f>'PR-RAS'!E310</f>
        <v>26408.01</v>
      </c>
      <c r="E305" s="2">
        <v>0</v>
      </c>
      <c r="F305" s="2">
        <v>0</v>
      </c>
      <c r="G305" s="3">
        <f t="shared" si="12"/>
        <v>18349.865599999997</v>
      </c>
      <c r="H305" s="3">
        <f t="shared" si="13"/>
        <v>0.38999999999850843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7545.38</v>
      </c>
      <c r="D306" s="2">
        <f>'PR-RAS'!E311</f>
        <v>26408.01</v>
      </c>
      <c r="E306" s="2">
        <v>0</v>
      </c>
      <c r="F306" s="2">
        <v>0</v>
      </c>
      <c r="G306" s="3">
        <f t="shared" si="12"/>
        <v>18410.226999999999</v>
      </c>
      <c r="H306" s="3">
        <f t="shared" si="13"/>
        <v>0.38999999999850843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728373.39999999991</v>
      </c>
      <c r="D355" s="2">
        <f>'PR-RAS'!E360</f>
        <v>3378525.4399999995</v>
      </c>
      <c r="E355" s="2">
        <v>0</v>
      </c>
      <c r="F355" s="2">
        <v>0</v>
      </c>
      <c r="G355" s="3">
        <f t="shared" si="12"/>
        <v>2649840.1951199998</v>
      </c>
      <c r="H355" s="3">
        <f t="shared" si="13"/>
        <v>0.8399999993853271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15487.75</v>
      </c>
      <c r="D356" s="2">
        <f>'PR-RAS'!E361</f>
        <v>0</v>
      </c>
      <c r="E356" s="2">
        <v>0</v>
      </c>
      <c r="F356" s="2">
        <v>0</v>
      </c>
      <c r="G356" s="3">
        <f t="shared" si="12"/>
        <v>5498.1512499999999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15487.75</v>
      </c>
      <c r="D361" s="2">
        <f>'PR-RAS'!E366</f>
        <v>0</v>
      </c>
      <c r="E361" s="2">
        <v>0</v>
      </c>
      <c r="F361" s="2">
        <v>0</v>
      </c>
      <c r="G361" s="3">
        <f t="shared" si="12"/>
        <v>5575.59</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15487.75</v>
      </c>
      <c r="D367" s="2">
        <f>'PR-RAS'!E372</f>
        <v>0</v>
      </c>
      <c r="E367" s="2">
        <v>0</v>
      </c>
      <c r="F367" s="2">
        <v>0</v>
      </c>
      <c r="G367" s="3">
        <f t="shared" si="12"/>
        <v>5668.5164999999997</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712885.64999999991</v>
      </c>
      <c r="D368" s="2">
        <f>'PR-RAS'!E373</f>
        <v>3378525.4399999995</v>
      </c>
      <c r="E368" s="2">
        <v>0</v>
      </c>
      <c r="F368" s="2">
        <v>0</v>
      </c>
      <c r="G368" s="3">
        <f t="shared" si="12"/>
        <v>2741466.7065099999</v>
      </c>
      <c r="H368" s="3">
        <f t="shared" si="13"/>
        <v>0.78999999957159162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697631.88</v>
      </c>
      <c r="D369" s="2">
        <f>'PR-RAS'!E374</f>
        <v>3372711.0999999996</v>
      </c>
      <c r="E369" s="2">
        <v>0</v>
      </c>
      <c r="F369" s="2">
        <v>0</v>
      </c>
      <c r="G369" s="3">
        <f t="shared" si="12"/>
        <v>2739043.9014399997</v>
      </c>
      <c r="H369" s="3">
        <f t="shared" si="13"/>
        <v>0.21999999962281436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452108.29</v>
      </c>
      <c r="D371" s="2">
        <f>'PR-RAS'!E376</f>
        <v>3180199.53</v>
      </c>
      <c r="E371" s="2">
        <v>0</v>
      </c>
      <c r="F371" s="2">
        <v>0</v>
      </c>
      <c r="G371" s="3">
        <f t="shared" si="12"/>
        <v>2520627.7194999997</v>
      </c>
      <c r="H371" s="3">
        <f t="shared" si="13"/>
        <v>0.76000000018393621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116840.35</v>
      </c>
      <c r="D372" s="2">
        <f>'PR-RAS'!E377</f>
        <v>121939.63</v>
      </c>
      <c r="E372" s="2">
        <v>0</v>
      </c>
      <c r="F372" s="2">
        <v>0</v>
      </c>
      <c r="G372" s="3">
        <f t="shared" si="12"/>
        <v>133826.97530999998</v>
      </c>
      <c r="H372" s="3">
        <f t="shared" si="13"/>
        <v>0.72000000000116415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128683.24</v>
      </c>
      <c r="D373" s="2">
        <f>'PR-RAS'!E378</f>
        <v>70571.94</v>
      </c>
      <c r="E373" s="2">
        <v>0</v>
      </c>
      <c r="F373" s="2">
        <v>0</v>
      </c>
      <c r="G373" s="3">
        <f t="shared" si="12"/>
        <v>100375.68863999999</v>
      </c>
      <c r="H373" s="3">
        <f t="shared" si="13"/>
        <v>0.30000000000291038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9959.4399999999987</v>
      </c>
      <c r="D374" s="2">
        <f>'PR-RAS'!E379</f>
        <v>507.73</v>
      </c>
      <c r="E374" s="2">
        <v>0</v>
      </c>
      <c r="F374" s="2">
        <v>0</v>
      </c>
      <c r="G374" s="3">
        <f t="shared" si="12"/>
        <v>4093.6376999999993</v>
      </c>
      <c r="H374" s="3">
        <f t="shared" si="13"/>
        <v>0.70999999999867214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4142.3999999999996</v>
      </c>
      <c r="D375" s="2">
        <f>'PR-RAS'!E380</f>
        <v>0</v>
      </c>
      <c r="E375" s="2">
        <v>0</v>
      </c>
      <c r="F375" s="2">
        <v>0</v>
      </c>
      <c r="G375" s="3">
        <f t="shared" si="12"/>
        <v>1549.2575999999999</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3203.29</v>
      </c>
      <c r="D377" s="2">
        <f>'PR-RAS'!E382</f>
        <v>0</v>
      </c>
      <c r="E377" s="2">
        <v>0</v>
      </c>
      <c r="F377" s="2">
        <v>0</v>
      </c>
      <c r="G377" s="3">
        <f t="shared" si="12"/>
        <v>1204.43704</v>
      </c>
      <c r="H377" s="3">
        <f t="shared" si="13"/>
        <v>0.28999999999996362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2613.75</v>
      </c>
      <c r="D381" s="2">
        <f>'PR-RAS'!E386</f>
        <v>507.73</v>
      </c>
      <c r="E381" s="2">
        <v>0</v>
      </c>
      <c r="F381" s="2">
        <v>0</v>
      </c>
      <c r="G381" s="3">
        <f t="shared" si="12"/>
        <v>1379.0998</v>
      </c>
      <c r="H381" s="3">
        <f t="shared" si="13"/>
        <v>0.51999999999998181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5294.33</v>
      </c>
      <c r="D388" s="2">
        <f>'PR-RAS'!E393</f>
        <v>5306.61</v>
      </c>
      <c r="E388" s="2">
        <v>0</v>
      </c>
      <c r="F388" s="2">
        <v>0</v>
      </c>
      <c r="G388" s="3">
        <f t="shared" si="12"/>
        <v>6156.2218499999999</v>
      </c>
      <c r="H388" s="3">
        <f t="shared" si="13"/>
        <v>0.72000000000025466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5294.33</v>
      </c>
      <c r="D389" s="2">
        <f>'PR-RAS'!E394</f>
        <v>5306.61</v>
      </c>
      <c r="E389" s="2">
        <v>0</v>
      </c>
      <c r="F389" s="2">
        <v>0</v>
      </c>
      <c r="G389" s="3">
        <f t="shared" si="12"/>
        <v>6172.1293999999998</v>
      </c>
      <c r="H389" s="3">
        <f t="shared" si="13"/>
        <v>0.72000000000025466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720828.0199999999</v>
      </c>
      <c r="D413" s="2">
        <f>'PR-RAS'!E418</f>
        <v>3352117.4299999997</v>
      </c>
      <c r="E413" s="2">
        <v>0</v>
      </c>
      <c r="F413" s="2">
        <v>0</v>
      </c>
      <c r="G413" s="3">
        <f t="shared" si="12"/>
        <v>3059125.9065599996</v>
      </c>
      <c r="H413" s="3">
        <f t="shared" si="13"/>
        <v>0.44999999960418791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15701.52</v>
      </c>
      <c r="D416" s="2">
        <f>'PR-RAS'!E421</f>
        <v>13363.91</v>
      </c>
      <c r="E416" s="2">
        <v>0</v>
      </c>
      <c r="F416" s="2">
        <v>0</v>
      </c>
      <c r="G416" s="3">
        <f t="shared" si="12"/>
        <v>17608.176099999997</v>
      </c>
      <c r="H416" s="3">
        <f t="shared" si="13"/>
        <v>0.56999999999970896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2235976.1800000002</v>
      </c>
      <c r="D417" s="2">
        <f>'PR-RAS'!E422</f>
        <v>4126503.3899999997</v>
      </c>
      <c r="E417" s="2">
        <v>0</v>
      </c>
      <c r="F417" s="2">
        <v>0</v>
      </c>
      <c r="G417" s="3">
        <f t="shared" si="12"/>
        <v>4363416.9113599993</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2335679.4399999995</v>
      </c>
      <c r="D418" s="2">
        <f>'PR-RAS'!E423</f>
        <v>5303731.5499999989</v>
      </c>
      <c r="E418" s="2">
        <v>0</v>
      </c>
      <c r="F418" s="2">
        <v>0</v>
      </c>
      <c r="G418" s="3">
        <f t="shared" si="12"/>
        <v>5397290.4391799988</v>
      </c>
      <c r="H418" s="3">
        <f t="shared" si="13"/>
        <v>0.89000000059604645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99703.259999999311</v>
      </c>
      <c r="D420" s="2">
        <f>'PR-RAS'!E425</f>
        <v>1177228.1599999992</v>
      </c>
      <c r="E420" s="2">
        <v>0</v>
      </c>
      <c r="F420" s="2">
        <v>0</v>
      </c>
      <c r="G420" s="3">
        <f t="shared" si="12"/>
        <v>1028292.864019999</v>
      </c>
      <c r="H420" s="3">
        <f t="shared" si="13"/>
        <v>0.41999999852851033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112459.33</v>
      </c>
      <c r="D422" s="2">
        <f>'PR-RAS'!E427</f>
        <v>228484.57</v>
      </c>
      <c r="E422" s="2">
        <v>0</v>
      </c>
      <c r="F422" s="2">
        <v>0</v>
      </c>
      <c r="G422" s="3">
        <f t="shared" si="12"/>
        <v>239729.38586999997</v>
      </c>
      <c r="H422" s="3">
        <f t="shared" si="13"/>
        <v>0.75999999999476131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229485.31999999998</v>
      </c>
      <c r="D423" s="2">
        <f>'PR-RAS'!E428</f>
        <v>249394.25</v>
      </c>
      <c r="E423" s="2">
        <v>0</v>
      </c>
      <c r="F423" s="2">
        <v>0</v>
      </c>
      <c r="G423" s="3">
        <f t="shared" si="12"/>
        <v>307331.55203999998</v>
      </c>
      <c r="H423" s="3">
        <f t="shared" si="13"/>
        <v>0.56999999997788109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500000</v>
      </c>
      <c r="E424" s="2">
        <v>0</v>
      </c>
      <c r="F424" s="2">
        <v>0</v>
      </c>
      <c r="G424" s="3">
        <f t="shared" si="12"/>
        <v>423000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500000</v>
      </c>
      <c r="E485" s="2">
        <v>0</v>
      </c>
      <c r="F485" s="2">
        <v>0</v>
      </c>
      <c r="G485" s="3">
        <f t="shared" si="12"/>
        <v>484000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500000</v>
      </c>
      <c r="E496" s="2">
        <v>0</v>
      </c>
      <c r="F496" s="2">
        <v>0</v>
      </c>
      <c r="G496" s="3">
        <f t="shared" si="12"/>
        <v>495000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500000</v>
      </c>
      <c r="E497" s="2">
        <v>0</v>
      </c>
      <c r="F497" s="2">
        <v>0</v>
      </c>
      <c r="G497" s="3">
        <f t="shared" si="12"/>
        <v>496000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16321.98</v>
      </c>
      <c r="D529" s="2">
        <f>'PR-RAS'!E535</f>
        <v>0</v>
      </c>
      <c r="E529" s="2">
        <v>0</v>
      </c>
      <c r="F529" s="2">
        <v>0</v>
      </c>
      <c r="G529" s="3">
        <f t="shared" ref="G529:G836" si="14">(B529/1000)*(C529*1+D529*2)</f>
        <v>8618.0054400000008</v>
      </c>
      <c r="H529" s="3">
        <f t="shared" ref="H529:H836" si="15">ABS(C529-ROUND(C529,0))+ABS(D529-ROUND(D529,0))</f>
        <v>2.0000000000436557E-2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16321.98</v>
      </c>
      <c r="D591" s="2">
        <f>'PR-RAS'!E597</f>
        <v>0</v>
      </c>
      <c r="E591" s="2">
        <v>0</v>
      </c>
      <c r="F591" s="2">
        <v>0</v>
      </c>
      <c r="G591" s="3">
        <f t="shared" si="14"/>
        <v>9629.9681999999993</v>
      </c>
      <c r="H591" s="3">
        <f t="shared" si="15"/>
        <v>2.0000000000436557E-2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16321.98</v>
      </c>
      <c r="D615" s="2">
        <f>'PR-RAS'!E621</f>
        <v>0</v>
      </c>
      <c r="E615" s="2">
        <v>0</v>
      </c>
      <c r="F615" s="2">
        <v>0</v>
      </c>
      <c r="G615" s="3">
        <f t="shared" si="14"/>
        <v>10021.69572</v>
      </c>
      <c r="H615" s="3">
        <f t="shared" si="15"/>
        <v>2.0000000000436557E-2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16321.98</v>
      </c>
      <c r="D616" s="2">
        <f>'PR-RAS'!E622</f>
        <v>0</v>
      </c>
      <c r="E616" s="2">
        <v>0</v>
      </c>
      <c r="F616" s="2">
        <v>0</v>
      </c>
      <c r="G616" s="3">
        <f t="shared" si="14"/>
        <v>10038.0177</v>
      </c>
      <c r="H616" s="3">
        <f t="shared" si="15"/>
        <v>2.0000000000436557E-2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500000</v>
      </c>
      <c r="E633" s="2">
        <v>0</v>
      </c>
      <c r="F633" s="2">
        <v>0</v>
      </c>
      <c r="G633" s="3">
        <f t="shared" si="14"/>
        <v>632000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16321.98</v>
      </c>
      <c r="D634" s="2">
        <f>'PR-RAS'!E640</f>
        <v>0</v>
      </c>
      <c r="E634" s="2">
        <v>0</v>
      </c>
      <c r="F634" s="2">
        <v>0</v>
      </c>
      <c r="G634" s="3">
        <f t="shared" si="14"/>
        <v>10331.813340000001</v>
      </c>
      <c r="H634" s="3">
        <f t="shared" si="15"/>
        <v>2.0000000000436557E-2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2235976.1800000002</v>
      </c>
      <c r="D637" s="2">
        <f>'PR-RAS'!E643</f>
        <v>4626503.3899999997</v>
      </c>
      <c r="E637" s="2">
        <v>0</v>
      </c>
      <c r="F637" s="2">
        <v>0</v>
      </c>
      <c r="G637" s="3">
        <f t="shared" si="14"/>
        <v>7306993.1625599992</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2352001.4199999995</v>
      </c>
      <c r="D638" s="2">
        <f>'PR-RAS'!E644</f>
        <v>5303731.5499999989</v>
      </c>
      <c r="E638" s="2">
        <v>0</v>
      </c>
      <c r="F638" s="2">
        <v>0</v>
      </c>
      <c r="G638" s="3">
        <f t="shared" si="14"/>
        <v>8255178.8992399983</v>
      </c>
      <c r="H638" s="3">
        <f t="shared" si="15"/>
        <v>0.87000000057742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116025.23999999929</v>
      </c>
      <c r="D640" s="2">
        <f>'PR-RAS'!E646</f>
        <v>677228.15999999922</v>
      </c>
      <c r="E640" s="2">
        <v>0</v>
      </c>
      <c r="F640" s="2">
        <v>0</v>
      </c>
      <c r="G640" s="3">
        <f t="shared" si="14"/>
        <v>939637.71683999861</v>
      </c>
      <c r="H640" s="3">
        <f t="shared" si="15"/>
        <v>0.39999999850988388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112459.33</v>
      </c>
      <c r="D642" s="2">
        <f>'PR-RAS'!E648</f>
        <v>228484.57</v>
      </c>
      <c r="E642" s="2">
        <v>0</v>
      </c>
      <c r="F642" s="2">
        <v>0</v>
      </c>
      <c r="G642" s="3">
        <f t="shared" si="14"/>
        <v>365003.64926999999</v>
      </c>
      <c r="H642" s="3">
        <f t="shared" si="15"/>
        <v>0.75999999999476131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228484.56999999931</v>
      </c>
      <c r="D644" s="2">
        <f>'PR-RAS'!E650</f>
        <v>905712.72999999928</v>
      </c>
      <c r="E644" s="2">
        <v>0</v>
      </c>
      <c r="F644" s="2">
        <v>0</v>
      </c>
      <c r="G644" s="3">
        <f t="shared" si="14"/>
        <v>1311662.1492899987</v>
      </c>
      <c r="H644" s="3">
        <f t="shared" si="15"/>
        <v>0.70000000140862539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197401.81</v>
      </c>
      <c r="D646" s="2">
        <f>'PR-RAS'!E653</f>
        <v>328111.35999999999</v>
      </c>
      <c r="E646" s="2">
        <v>0</v>
      </c>
      <c r="F646" s="2">
        <v>0</v>
      </c>
      <c r="G646" s="3">
        <f t="shared" si="14"/>
        <v>550587.82185000007</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2812090.27</v>
      </c>
      <c r="D647" s="2">
        <f>'PR-RAS'!E654</f>
        <v>5279731.3600000003</v>
      </c>
      <c r="E647" s="2">
        <v>0</v>
      </c>
      <c r="F647" s="2">
        <v>0</v>
      </c>
      <c r="G647" s="3">
        <f t="shared" si="14"/>
        <v>8638023.2315400001</v>
      </c>
      <c r="H647" s="3">
        <f t="shared" si="15"/>
        <v>0.63000000035390258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2681380.7200000002</v>
      </c>
      <c r="D648" s="2">
        <f>'PR-RAS'!E655</f>
        <v>5392270.0300000003</v>
      </c>
      <c r="E648" s="2">
        <v>0</v>
      </c>
      <c r="F648" s="2">
        <v>0</v>
      </c>
      <c r="G648" s="3">
        <f t="shared" si="14"/>
        <v>8712450.7446600012</v>
      </c>
      <c r="H648" s="3">
        <f t="shared" si="15"/>
        <v>0.31000000005587935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328111.35999999987</v>
      </c>
      <c r="D649" s="2">
        <f>'PR-RAS'!E656</f>
        <v>215572.69000000041</v>
      </c>
      <c r="E649" s="2">
        <v>0</v>
      </c>
      <c r="F649" s="2">
        <v>0</v>
      </c>
      <c r="G649" s="3">
        <f t="shared" si="14"/>
        <v>491998.36752000044</v>
      </c>
      <c r="H649" s="3">
        <f t="shared" si="15"/>
        <v>0.66999999945983291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10</v>
      </c>
      <c r="E650" s="2">
        <v>0</v>
      </c>
      <c r="F650" s="2">
        <v>0</v>
      </c>
      <c r="G650" s="3">
        <f t="shared" si="14"/>
        <v>19.47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53300.26</v>
      </c>
      <c r="E657" s="2">
        <v>0</v>
      </c>
      <c r="F657" s="2">
        <v>0</v>
      </c>
      <c r="G657" s="3">
        <f t="shared" si="16"/>
        <v>69929.941120000003</v>
      </c>
      <c r="H657" s="3">
        <f t="shared" si="17"/>
        <v>0.26000000000203727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212.36</v>
      </c>
      <c r="D660" s="2">
        <f>'PR-RAS'!E667</f>
        <v>0</v>
      </c>
      <c r="E660" s="2">
        <v>0</v>
      </c>
      <c r="F660" s="2">
        <v>0</v>
      </c>
      <c r="G660" s="3">
        <f t="shared" si="14"/>
        <v>139.94524000000001</v>
      </c>
      <c r="H660" s="3">
        <f t="shared" si="15"/>
        <v>0.36000000000001364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493515.22</v>
      </c>
      <c r="D662" s="2">
        <f>'PR-RAS'!E669</f>
        <v>536965.26</v>
      </c>
      <c r="E662" s="2">
        <v>0</v>
      </c>
      <c r="F662" s="2">
        <v>0</v>
      </c>
      <c r="G662" s="3">
        <f t="shared" si="14"/>
        <v>1036081.6341400001</v>
      </c>
      <c r="H662" s="3">
        <f t="shared" si="15"/>
        <v>0.47999999998137355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5280</v>
      </c>
      <c r="E663" s="2">
        <v>0</v>
      </c>
      <c r="F663" s="2">
        <v>0</v>
      </c>
      <c r="G663" s="3">
        <f t="shared" si="14"/>
        <v>6990.72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66580.12</v>
      </c>
      <c r="D666" s="2">
        <f>'PR-RAS'!E673</f>
        <v>4318</v>
      </c>
      <c r="E666" s="2">
        <v>0</v>
      </c>
      <c r="F666" s="2">
        <v>0</v>
      </c>
      <c r="G666" s="3">
        <f t="shared" si="14"/>
        <v>50018.719799999999</v>
      </c>
      <c r="H666" s="3">
        <f t="shared" si="15"/>
        <v>0.11999999999534339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1296.2</v>
      </c>
      <c r="D676" s="2">
        <f>'PR-RAS'!E683</f>
        <v>1133.5999999999999</v>
      </c>
      <c r="E676" s="2">
        <v>0</v>
      </c>
      <c r="F676" s="2">
        <v>0</v>
      </c>
      <c r="G676" s="3">
        <f t="shared" si="14"/>
        <v>2405.2950000000001</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2104761.7000000002</v>
      </c>
      <c r="E699" s="2">
        <v>0</v>
      </c>
      <c r="F699" s="2">
        <v>0</v>
      </c>
      <c r="G699" s="3">
        <f t="shared" si="14"/>
        <v>2938247.3332000002</v>
      </c>
      <c r="H699" s="3">
        <f t="shared" si="15"/>
        <v>0.29999999981373549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28950.23</v>
      </c>
      <c r="E704" s="2">
        <v>0</v>
      </c>
      <c r="F704" s="2">
        <v>0</v>
      </c>
      <c r="G704" s="3">
        <f t="shared" ref="G704:G707" si="20">(B704/1000)*(C704*1+D704*2)</f>
        <v>40704.023379999999</v>
      </c>
      <c r="H704" s="3">
        <f t="shared" ref="H704:H707" si="21">ABS(C704-ROUND(C704,0))+ABS(D704-ROUND(D704,0))</f>
        <v>0.22999999999956344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61180.47</v>
      </c>
      <c r="D717" s="2">
        <f>'PR-RAS'!E724</f>
        <v>60265.279999999999</v>
      </c>
      <c r="E717" s="2">
        <v>0</v>
      </c>
      <c r="F717" s="2">
        <v>0</v>
      </c>
      <c r="G717" s="3">
        <f t="shared" si="14"/>
        <v>130105.09748</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7522.19</v>
      </c>
      <c r="D727" s="2">
        <f>'PR-RAS'!E734</f>
        <v>7602.77</v>
      </c>
      <c r="E727" s="2">
        <v>0</v>
      </c>
      <c r="F727" s="2">
        <v>0</v>
      </c>
      <c r="G727" s="3">
        <f t="shared" si="14"/>
        <v>16500.331979999999</v>
      </c>
      <c r="H727" s="3">
        <f t="shared" si="15"/>
        <v>0.41999999999916326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230.03</v>
      </c>
      <c r="E729" s="2">
        <v>0</v>
      </c>
      <c r="F729" s="2">
        <v>0</v>
      </c>
      <c r="G729" s="3">
        <f t="shared" si="14"/>
        <v>334.92367999999999</v>
      </c>
      <c r="H729" s="3">
        <f t="shared" si="15"/>
        <v>3.0000000000001137E-2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7173.37</v>
      </c>
      <c r="D734" s="2">
        <f>'PR-RAS'!E741</f>
        <v>4810.24</v>
      </c>
      <c r="E734" s="2">
        <v>0</v>
      </c>
      <c r="F734" s="2">
        <v>0</v>
      </c>
      <c r="G734" s="3">
        <f t="shared" si="14"/>
        <v>12309.892049999999</v>
      </c>
      <c r="H734" s="3">
        <f t="shared" si="15"/>
        <v>0.60999999999967258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2017.36</v>
      </c>
      <c r="D735" s="2">
        <f>'PR-RAS'!E742</f>
        <v>0</v>
      </c>
      <c r="E735" s="2">
        <v>0</v>
      </c>
      <c r="F735" s="2">
        <v>0</v>
      </c>
      <c r="G735" s="3">
        <f t="shared" si="14"/>
        <v>1480.7422399999998</v>
      </c>
      <c r="H735" s="3">
        <f t="shared" si="15"/>
        <v>0.35999999999989996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26018.42</v>
      </c>
      <c r="D836" s="2">
        <f>'PR-RAS'!E843</f>
        <v>23481.69</v>
      </c>
      <c r="E836" s="2">
        <v>0</v>
      </c>
      <c r="F836" s="2">
        <v>0</v>
      </c>
      <c r="G836" s="3">
        <f t="shared" si="14"/>
        <v>60939.802999999985</v>
      </c>
      <c r="H836" s="3">
        <f t="shared" si="15"/>
        <v>0.72999999999956344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24840</v>
      </c>
      <c r="D839" s="2">
        <f>'PR-RAS'!E846</f>
        <v>18840</v>
      </c>
      <c r="E839" s="2">
        <v>0</v>
      </c>
      <c r="F839" s="2">
        <v>0</v>
      </c>
      <c r="G839" s="3">
        <f t="shared" si="34"/>
        <v>52391.759999999995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2257.7399999999998</v>
      </c>
      <c r="D843" s="2">
        <f>'PR-RAS'!E850</f>
        <v>1045.25</v>
      </c>
      <c r="E843" s="2">
        <v>0</v>
      </c>
      <c r="F843" s="2">
        <v>0</v>
      </c>
      <c r="G843" s="3">
        <f t="shared" si="34"/>
        <v>3661.2180799999996</v>
      </c>
      <c r="H843" s="3">
        <f t="shared" si="35"/>
        <v>0.51000000000021828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40556.25</v>
      </c>
      <c r="E850" s="2">
        <v>0</v>
      </c>
      <c r="F850" s="2">
        <v>0</v>
      </c>
      <c r="G850" s="3">
        <f t="shared" si="34"/>
        <v>68864.512499999997</v>
      </c>
      <c r="H850" s="3">
        <f t="shared" si="35"/>
        <v>0.25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500000</v>
      </c>
      <c r="E906" s="2">
        <v>0</v>
      </c>
      <c r="F906" s="2">
        <v>0</v>
      </c>
      <c r="G906" s="3">
        <f t="shared" si="34"/>
        <v>905000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16321.98</v>
      </c>
      <c r="D988" s="2">
        <f>'PR-RAS'!E995</f>
        <v>0</v>
      </c>
      <c r="E988" s="2">
        <v>0</v>
      </c>
      <c r="F988" s="2">
        <v>0</v>
      </c>
      <c r="G988" s="3">
        <f t="shared" si="34"/>
        <v>16109.794259999999</v>
      </c>
      <c r="H988" s="3">
        <f t="shared" si="35"/>
        <v>2.0000000000436557E-2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9160100.8499999996</v>
      </c>
      <c r="D1011" s="7">
        <f>BILANCA!E6</f>
        <v>11715530.119999999</v>
      </c>
      <c r="E1011" s="7">
        <v>0</v>
      </c>
      <c r="F1011" s="7">
        <v>0</v>
      </c>
      <c r="G1011" s="8">
        <f t="shared" ref="G1011:G1306" si="38">B1011/1000*C1011+B1011/500*D1011</f>
        <v>32591.161090000001</v>
      </c>
      <c r="H1011" s="8">
        <f t="shared" si="35"/>
        <v>0.26999999955296516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7841868.2199999988</v>
      </c>
      <c r="D1012" s="2">
        <f>BILANCA!E7</f>
        <v>10487908.389999999</v>
      </c>
      <c r="E1012" s="2">
        <v>0</v>
      </c>
      <c r="F1012" s="2">
        <v>0</v>
      </c>
      <c r="G1012" s="3">
        <f t="shared" si="38"/>
        <v>57635.369999999995</v>
      </c>
      <c r="H1012" s="3">
        <f t="shared" si="35"/>
        <v>0.6099999975413084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323745.69999999995</v>
      </c>
      <c r="D1013" s="2">
        <f>BILANCA!E8</f>
        <v>293852.27999999997</v>
      </c>
      <c r="E1013" s="2">
        <v>0</v>
      </c>
      <c r="F1013" s="2">
        <v>0</v>
      </c>
      <c r="G1013" s="3">
        <f t="shared" si="38"/>
        <v>2734.3507799999998</v>
      </c>
      <c r="H1013" s="3">
        <f t="shared" si="35"/>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280854.64</v>
      </c>
      <c r="D1014" s="2">
        <f>BILANCA!E9</f>
        <v>265069.40000000002</v>
      </c>
      <c r="E1014" s="2">
        <v>0</v>
      </c>
      <c r="F1014" s="2">
        <v>0</v>
      </c>
      <c r="G1014" s="3">
        <f t="shared" si="38"/>
        <v>3243.9737600000003</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499648.82</v>
      </c>
      <c r="D1015" s="2">
        <f>BILANCA!E10</f>
        <v>499648.82</v>
      </c>
      <c r="E1015" s="2">
        <v>0</v>
      </c>
      <c r="F1015" s="2">
        <v>0</v>
      </c>
      <c r="G1015" s="3">
        <f t="shared" si="38"/>
        <v>7494.7322999999997</v>
      </c>
      <c r="H1015" s="3">
        <f t="shared" si="35"/>
        <v>0.35999999998603016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456757.76000000001</v>
      </c>
      <c r="D1016" s="2">
        <f>BILANCA!E11</f>
        <v>470865.94</v>
      </c>
      <c r="E1016" s="2">
        <v>0</v>
      </c>
      <c r="F1016" s="2">
        <v>0</v>
      </c>
      <c r="G1016" s="3">
        <f t="shared" si="38"/>
        <v>8390.9378400000005</v>
      </c>
      <c r="H1016" s="3">
        <f t="shared" si="35"/>
        <v>0.29999999998835847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7518122.5199999986</v>
      </c>
      <c r="D1017" s="2">
        <f>BILANCA!E12</f>
        <v>10194056.109999999</v>
      </c>
      <c r="E1017" s="2">
        <v>0</v>
      </c>
      <c r="F1017" s="2">
        <v>0</v>
      </c>
      <c r="G1017" s="3">
        <f t="shared" si="38"/>
        <v>195343.64317999998</v>
      </c>
      <c r="H1017" s="3">
        <f t="shared" si="35"/>
        <v>0.59000000078231096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7301917.629999999</v>
      </c>
      <c r="D1018" s="2">
        <f>BILANCA!E13</f>
        <v>9985773.5999999978</v>
      </c>
      <c r="E1018" s="2">
        <v>0</v>
      </c>
      <c r="F1018" s="2">
        <v>0</v>
      </c>
      <c r="G1018" s="3">
        <f t="shared" si="38"/>
        <v>218187.71863999998</v>
      </c>
      <c r="H1018" s="3">
        <f t="shared" si="35"/>
        <v>0.77000000327825546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10724.15</v>
      </c>
      <c r="D1019" s="2">
        <f>BILANCA!E14</f>
        <v>7444.15</v>
      </c>
      <c r="E1019" s="2">
        <v>0</v>
      </c>
      <c r="F1019" s="2">
        <v>0</v>
      </c>
      <c r="G1019" s="3">
        <f t="shared" si="38"/>
        <v>230.51204999999999</v>
      </c>
      <c r="H1019" s="3">
        <f t="shared" si="35"/>
        <v>0.2999999999992724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2331632.0099999998</v>
      </c>
      <c r="D1020" s="2">
        <f>BILANCA!E15</f>
        <v>5511831.54</v>
      </c>
      <c r="E1020" s="2">
        <v>0</v>
      </c>
      <c r="F1020" s="2">
        <v>0</v>
      </c>
      <c r="G1020" s="3">
        <f t="shared" si="38"/>
        <v>133552.9509</v>
      </c>
      <c r="H1020" s="3">
        <f t="shared" si="35"/>
        <v>0.46999999973922968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5993473.8499999996</v>
      </c>
      <c r="D1021" s="2">
        <f>BILANCA!E16</f>
        <v>5993473.8499999996</v>
      </c>
      <c r="E1021" s="2">
        <v>0</v>
      </c>
      <c r="F1021" s="2">
        <v>0</v>
      </c>
      <c r="G1021" s="3">
        <f t="shared" si="38"/>
        <v>197784.63704999996</v>
      </c>
      <c r="H1021" s="3">
        <f t="shared" si="35"/>
        <v>0.30000000074505806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1628542.2</v>
      </c>
      <c r="D1022" s="2">
        <f>BILANCA!E17</f>
        <v>1628542.2</v>
      </c>
      <c r="E1022" s="2">
        <v>0</v>
      </c>
      <c r="F1022" s="2">
        <v>0</v>
      </c>
      <c r="G1022" s="3">
        <f t="shared" si="38"/>
        <v>58627.519199999995</v>
      </c>
      <c r="H1022" s="3">
        <f t="shared" si="35"/>
        <v>0.39999999990686774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2662454.58</v>
      </c>
      <c r="D1023" s="2">
        <f>BILANCA!E18</f>
        <v>3155518.14</v>
      </c>
      <c r="E1023" s="2">
        <v>0</v>
      </c>
      <c r="F1023" s="2">
        <v>0</v>
      </c>
      <c r="G1023" s="3">
        <f t="shared" si="38"/>
        <v>116655.38118</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69076.569999999978</v>
      </c>
      <c r="D1024" s="2">
        <f>BILANCA!E19</f>
        <v>50978.709999999992</v>
      </c>
      <c r="E1024" s="2">
        <v>0</v>
      </c>
      <c r="F1024" s="2">
        <v>0</v>
      </c>
      <c r="G1024" s="3">
        <f t="shared" si="38"/>
        <v>2394.4758599999996</v>
      </c>
      <c r="H1024" s="3">
        <f t="shared" si="35"/>
        <v>0.72000000003026798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126454.97</v>
      </c>
      <c r="D1025" s="2">
        <f>BILANCA!E20</f>
        <v>126454.97</v>
      </c>
      <c r="E1025" s="2">
        <v>0</v>
      </c>
      <c r="F1025" s="2">
        <v>0</v>
      </c>
      <c r="G1025" s="3">
        <f t="shared" si="38"/>
        <v>5690.4736499999999</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15656.65</v>
      </c>
      <c r="D1026" s="2">
        <f>BILANCA!E21</f>
        <v>15656.65</v>
      </c>
      <c r="E1026" s="2">
        <v>0</v>
      </c>
      <c r="F1026" s="2">
        <v>0</v>
      </c>
      <c r="G1026" s="3">
        <f t="shared" si="38"/>
        <v>751.51920000000007</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8473.1299999999992</v>
      </c>
      <c r="D1027" s="2">
        <f>BILANCA!E22</f>
        <v>8473.1299999999992</v>
      </c>
      <c r="E1027" s="2">
        <v>0</v>
      </c>
      <c r="F1027" s="2">
        <v>0</v>
      </c>
      <c r="G1027" s="3">
        <f t="shared" si="38"/>
        <v>432.12962999999996</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5298.74</v>
      </c>
      <c r="D1028" s="2">
        <f>BILANCA!E23</f>
        <v>5298.74</v>
      </c>
      <c r="E1028" s="2">
        <v>0</v>
      </c>
      <c r="F1028" s="2">
        <v>0</v>
      </c>
      <c r="G1028" s="3">
        <f t="shared" si="38"/>
        <v>286.13195999999994</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156495.12</v>
      </c>
      <c r="D1031" s="2">
        <f>BILANCA!E26</f>
        <v>156495.12</v>
      </c>
      <c r="E1031" s="2">
        <v>0</v>
      </c>
      <c r="F1031" s="2">
        <v>0</v>
      </c>
      <c r="G1031" s="3">
        <f t="shared" si="38"/>
        <v>9859.1925599999995</v>
      </c>
      <c r="H1031" s="3">
        <f t="shared" si="35"/>
        <v>0.23999999999068677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243302.04</v>
      </c>
      <c r="D1033" s="2">
        <f>BILANCA!E28</f>
        <v>261399.9</v>
      </c>
      <c r="E1033" s="2">
        <v>0</v>
      </c>
      <c r="F1033" s="2">
        <v>0</v>
      </c>
      <c r="G1033" s="3">
        <f t="shared" si="38"/>
        <v>17620.34232</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9.9999999947613105E-3</v>
      </c>
      <c r="D1034" s="2">
        <f>BILANCA!E29</f>
        <v>9.9999999947613105E-3</v>
      </c>
      <c r="E1034" s="2">
        <v>0</v>
      </c>
      <c r="F1034" s="2">
        <v>0</v>
      </c>
      <c r="G1034" s="3">
        <f t="shared" si="38"/>
        <v>7.1999999962281435E-4</v>
      </c>
      <c r="H1034" s="3">
        <f t="shared" si="35"/>
        <v>1.9999999989522621E-2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57100.42</v>
      </c>
      <c r="D1035" s="2">
        <f>BILANCA!E30</f>
        <v>57100.42</v>
      </c>
      <c r="E1035" s="2">
        <v>0</v>
      </c>
      <c r="F1035" s="2">
        <v>0</v>
      </c>
      <c r="G1035" s="3">
        <f t="shared" si="38"/>
        <v>4282.5315000000001</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57100.41</v>
      </c>
      <c r="D1039" s="2">
        <f>BILANCA!E34</f>
        <v>57100.41</v>
      </c>
      <c r="E1039" s="2">
        <v>0</v>
      </c>
      <c r="F1039" s="2">
        <v>0</v>
      </c>
      <c r="G1039" s="3">
        <f t="shared" si="38"/>
        <v>4967.73567</v>
      </c>
      <c r="H1039" s="3">
        <f t="shared" si="35"/>
        <v>0.82000000000698492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146106.35</v>
      </c>
      <c r="D1040" s="2">
        <f>BILANCA!E35</f>
        <v>156281.83000000002</v>
      </c>
      <c r="E1040" s="2">
        <v>0</v>
      </c>
      <c r="F1040" s="2">
        <v>0</v>
      </c>
      <c r="G1040" s="3">
        <f t="shared" si="38"/>
        <v>13760.100300000002</v>
      </c>
      <c r="H1040" s="3">
        <f t="shared" si="35"/>
        <v>0.51999999998952262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162316.84</v>
      </c>
      <c r="D1041" s="2">
        <f>BILANCA!E36</f>
        <v>172492.32</v>
      </c>
      <c r="E1041" s="2">
        <v>0</v>
      </c>
      <c r="F1041" s="2">
        <v>0</v>
      </c>
      <c r="G1041" s="3">
        <f t="shared" si="38"/>
        <v>15726.345880000001</v>
      </c>
      <c r="H1041" s="3">
        <f t="shared" si="35"/>
        <v>0.48000000001047738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16210.49</v>
      </c>
      <c r="D1045" s="2">
        <f>BILANCA!E40</f>
        <v>16210.49</v>
      </c>
      <c r="E1045" s="2">
        <v>0</v>
      </c>
      <c r="F1045" s="2">
        <v>0</v>
      </c>
      <c r="G1045" s="3">
        <f t="shared" si="38"/>
        <v>1702.1014500000001</v>
      </c>
      <c r="H1045" s="3">
        <f t="shared" si="35"/>
        <v>0.97999999999956344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1021.9599999999991</v>
      </c>
      <c r="D1050" s="2">
        <f>BILANCA!E45</f>
        <v>1021.9599999999991</v>
      </c>
      <c r="E1050" s="2">
        <v>0</v>
      </c>
      <c r="F1050" s="2">
        <v>0</v>
      </c>
      <c r="G1050" s="3">
        <f t="shared" si="38"/>
        <v>122.63519999999988</v>
      </c>
      <c r="H1050" s="3">
        <f t="shared" si="35"/>
        <v>8.000000000174623E-2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11003.25</v>
      </c>
      <c r="D1052" s="2">
        <f>BILANCA!E47</f>
        <v>11003.25</v>
      </c>
      <c r="E1052" s="2">
        <v>0</v>
      </c>
      <c r="F1052" s="2">
        <v>0</v>
      </c>
      <c r="G1052" s="3">
        <f t="shared" si="38"/>
        <v>1386.4095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9981.2900000000009</v>
      </c>
      <c r="D1055" s="2">
        <f>BILANCA!E50</f>
        <v>9981.2900000000009</v>
      </c>
      <c r="E1055" s="2">
        <v>0</v>
      </c>
      <c r="F1055" s="2">
        <v>0</v>
      </c>
      <c r="G1055" s="3">
        <f t="shared" si="38"/>
        <v>1347.47415</v>
      </c>
      <c r="H1055" s="3">
        <f t="shared" si="35"/>
        <v>0.58000000000174623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144833.81</v>
      </c>
      <c r="D1059" s="2">
        <f>BILANCA!E54</f>
        <v>150643.04</v>
      </c>
      <c r="E1059" s="2">
        <v>0</v>
      </c>
      <c r="F1059" s="2">
        <v>0</v>
      </c>
      <c r="G1059" s="3">
        <f t="shared" si="38"/>
        <v>21859.874610000003</v>
      </c>
      <c r="H1059" s="3">
        <f t="shared" si="35"/>
        <v>0.23000000001047738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144833.81</v>
      </c>
      <c r="D1060" s="2">
        <f>BILANCA!E55</f>
        <v>150643.04</v>
      </c>
      <c r="E1060" s="2">
        <v>0</v>
      </c>
      <c r="F1060" s="2">
        <v>0</v>
      </c>
      <c r="G1060" s="3">
        <f t="shared" si="38"/>
        <v>22305.994500000001</v>
      </c>
      <c r="H1060" s="3">
        <f t="shared" si="35"/>
        <v>0.23000000001047738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1318232.6300000001</v>
      </c>
      <c r="D1074" s="2">
        <f>BILANCA!E69</f>
        <v>1227621.73</v>
      </c>
      <c r="E1074" s="2">
        <v>0</v>
      </c>
      <c r="F1074" s="2">
        <v>0</v>
      </c>
      <c r="G1074" s="3">
        <f t="shared" si="38"/>
        <v>241502.46976000001</v>
      </c>
      <c r="H1074" s="3">
        <f t="shared" si="35"/>
        <v>0.63999999989755452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328111.36000000004</v>
      </c>
      <c r="D1075" s="2">
        <f>BILANCA!E70</f>
        <v>215572.69</v>
      </c>
      <c r="E1075" s="2">
        <v>0</v>
      </c>
      <c r="F1075" s="2">
        <v>0</v>
      </c>
      <c r="G1075" s="3">
        <f t="shared" si="38"/>
        <v>49351.688099999999</v>
      </c>
      <c r="H1075" s="3">
        <f t="shared" si="35"/>
        <v>0.67000000004190952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328111.36000000004</v>
      </c>
      <c r="D1076" s="2">
        <f>BILANCA!E71</f>
        <v>215572.69</v>
      </c>
      <c r="E1076" s="2">
        <v>0</v>
      </c>
      <c r="F1076" s="2">
        <v>0</v>
      </c>
      <c r="G1076" s="3">
        <f t="shared" si="38"/>
        <v>50110.944840000011</v>
      </c>
      <c r="H1076" s="3">
        <f t="shared" si="35"/>
        <v>0.67000000004190952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328048.65000000002</v>
      </c>
      <c r="D1078" s="2">
        <f>BILANCA!E73</f>
        <v>215572.69</v>
      </c>
      <c r="E1078" s="2">
        <v>0</v>
      </c>
      <c r="F1078" s="2">
        <v>0</v>
      </c>
      <c r="G1078" s="3">
        <f t="shared" si="38"/>
        <v>51625.194040000002</v>
      </c>
      <c r="H1078" s="3">
        <f t="shared" si="35"/>
        <v>0.65999999997438863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62.71</v>
      </c>
      <c r="D1080" s="2">
        <f>BILANCA!E75</f>
        <v>0</v>
      </c>
      <c r="E1080" s="2">
        <v>0</v>
      </c>
      <c r="F1080" s="2">
        <v>0</v>
      </c>
      <c r="G1080" s="3">
        <f t="shared" si="38"/>
        <v>4.3897000000000004</v>
      </c>
      <c r="H1080" s="3">
        <f t="shared" si="35"/>
        <v>0.28999999999999915</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54416.43</v>
      </c>
      <c r="D1087" s="2">
        <f>BILANCA!E82</f>
        <v>58113.17</v>
      </c>
      <c r="E1087" s="2">
        <v>0</v>
      </c>
      <c r="F1087" s="2">
        <v>0</v>
      </c>
      <c r="G1087" s="3">
        <f t="shared" si="38"/>
        <v>13139.493289999999</v>
      </c>
      <c r="H1087" s="3">
        <f t="shared" si="35"/>
        <v>0.59999999999854481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54416.43</v>
      </c>
      <c r="D1092" s="2">
        <f>BILANCA!E87</f>
        <v>58113.17</v>
      </c>
      <c r="E1092" s="2">
        <v>0</v>
      </c>
      <c r="F1092" s="2">
        <v>0</v>
      </c>
      <c r="G1092" s="3">
        <f t="shared" si="38"/>
        <v>13992.707140000002</v>
      </c>
      <c r="H1092" s="3">
        <f t="shared" si="35"/>
        <v>0.59999999999854481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762348.98</v>
      </c>
      <c r="D1140" s="2">
        <f>BILANCA!E135</f>
        <v>762348.98</v>
      </c>
      <c r="E1140" s="2">
        <v>0</v>
      </c>
      <c r="F1140" s="2">
        <v>0</v>
      </c>
      <c r="G1140" s="3">
        <f t="shared" si="38"/>
        <v>297316.10220000002</v>
      </c>
      <c r="H1140" s="3">
        <f t="shared" si="41"/>
        <v>4.0000000037252903E-2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762348.98</v>
      </c>
      <c r="D1141" s="2">
        <f>BILANCA!E136</f>
        <v>762348.98</v>
      </c>
      <c r="E1141" s="2">
        <v>0</v>
      </c>
      <c r="F1141" s="2">
        <v>0</v>
      </c>
      <c r="G1141" s="3">
        <f t="shared" si="38"/>
        <v>299603.14913999999</v>
      </c>
      <c r="H1141" s="3">
        <f t="shared" si="41"/>
        <v>4.0000000037252903E-2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762348.98</v>
      </c>
      <c r="D1145" s="2">
        <f>BILANCA!E140</f>
        <v>762348.98</v>
      </c>
      <c r="E1145" s="2">
        <v>0</v>
      </c>
      <c r="F1145" s="2">
        <v>0</v>
      </c>
      <c r="G1145" s="3">
        <f t="shared" si="38"/>
        <v>308751.33689999999</v>
      </c>
      <c r="H1145" s="3">
        <f t="shared" si="41"/>
        <v>4.0000000037252903E-2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157654.34</v>
      </c>
      <c r="D1152" s="2">
        <f>BILANCA!E147</f>
        <v>178222.98</v>
      </c>
      <c r="E1152" s="2">
        <v>0</v>
      </c>
      <c r="F1152" s="2">
        <v>0</v>
      </c>
      <c r="G1152" s="3">
        <f t="shared" si="38"/>
        <v>73002.242599999998</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17080.16</v>
      </c>
      <c r="D1153" s="2">
        <f>BILANCA!E148</f>
        <v>17080.16</v>
      </c>
      <c r="E1153" s="2">
        <v>0</v>
      </c>
      <c r="F1153" s="2">
        <v>0</v>
      </c>
      <c r="G1153" s="3">
        <f t="shared" si="38"/>
        <v>7327.3886399999992</v>
      </c>
      <c r="H1153" s="3">
        <f t="shared" si="41"/>
        <v>0.31999999999970896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65054.49</v>
      </c>
      <c r="D1164" s="2">
        <f>BILANCA!E159</f>
        <v>70472.92</v>
      </c>
      <c r="E1164" s="2">
        <v>0</v>
      </c>
      <c r="F1164" s="2">
        <v>0</v>
      </c>
      <c r="G1164" s="3">
        <f t="shared" si="38"/>
        <v>31724.050819999997</v>
      </c>
      <c r="H1164" s="3">
        <f t="shared" si="41"/>
        <v>0.56999999999970896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76087.06</v>
      </c>
      <c r="D1165" s="2">
        <f>BILANCA!E160</f>
        <v>90352.41</v>
      </c>
      <c r="E1165" s="2">
        <v>0</v>
      </c>
      <c r="F1165" s="2">
        <v>0</v>
      </c>
      <c r="G1165" s="3">
        <f t="shared" si="38"/>
        <v>39802.741399999999</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884.86</v>
      </c>
      <c r="E1167" s="2">
        <v>0</v>
      </c>
      <c r="F1167" s="2">
        <v>0</v>
      </c>
      <c r="G1167" s="3">
        <f t="shared" si="38"/>
        <v>277.84604000000002</v>
      </c>
      <c r="H1167" s="3">
        <f t="shared" si="41"/>
        <v>0.13999999999998636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567.37</v>
      </c>
      <c r="D1169" s="2">
        <f>BILANCA!E164</f>
        <v>567.37</v>
      </c>
      <c r="E1169" s="2">
        <v>0</v>
      </c>
      <c r="F1169" s="2">
        <v>0</v>
      </c>
      <c r="G1169" s="3">
        <f t="shared" si="38"/>
        <v>270.63549</v>
      </c>
      <c r="H1169" s="3">
        <f t="shared" si="41"/>
        <v>0.74000000000000909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15701.52</v>
      </c>
      <c r="D1170" s="2">
        <f>BILANCA!E165</f>
        <v>13363.91</v>
      </c>
      <c r="E1170" s="2">
        <v>0</v>
      </c>
      <c r="F1170" s="2">
        <v>0</v>
      </c>
      <c r="G1170" s="3">
        <f t="shared" si="38"/>
        <v>6788.6944000000003</v>
      </c>
      <c r="H1170" s="3">
        <f t="shared" si="41"/>
        <v>0.56999999999970896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15701.52</v>
      </c>
      <c r="D1171" s="2">
        <f>BILANCA!E166</f>
        <v>13363.91</v>
      </c>
      <c r="E1171" s="2">
        <v>0</v>
      </c>
      <c r="F1171" s="2">
        <v>0</v>
      </c>
      <c r="G1171" s="3">
        <f t="shared" si="38"/>
        <v>6831.1237400000009</v>
      </c>
      <c r="H1171" s="3">
        <f t="shared" si="41"/>
        <v>0.56999999999970896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9160100.8500000015</v>
      </c>
      <c r="D1180" s="2">
        <f>BILANCA!E176</f>
        <v>11715530.119999999</v>
      </c>
      <c r="E1180" s="2">
        <v>0</v>
      </c>
      <c r="F1180" s="2">
        <v>0</v>
      </c>
      <c r="G1180" s="3">
        <f t="shared" si="38"/>
        <v>5540497.3853000002</v>
      </c>
      <c r="H1180" s="3">
        <f t="shared" si="41"/>
        <v>0.26999999769032001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551044.63</v>
      </c>
      <c r="D1181" s="2">
        <f>BILANCA!E177</f>
        <v>1616618.9799999997</v>
      </c>
      <c r="E1181" s="2">
        <v>0</v>
      </c>
      <c r="F1181" s="2">
        <v>0</v>
      </c>
      <c r="G1181" s="3">
        <f t="shared" si="38"/>
        <v>647112.32288999995</v>
      </c>
      <c r="H1181" s="3">
        <f t="shared" si="41"/>
        <v>0.39000000024680048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225558.08000000002</v>
      </c>
      <c r="D1182" s="2">
        <f>BILANCA!E178</f>
        <v>153218</v>
      </c>
      <c r="E1182" s="2">
        <v>0</v>
      </c>
      <c r="F1182" s="2">
        <v>0</v>
      </c>
      <c r="G1182" s="3">
        <f t="shared" si="38"/>
        <v>91502.981759999995</v>
      </c>
      <c r="H1182" s="3">
        <f t="shared" si="41"/>
        <v>8.0000000016298145E-2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61367.09</v>
      </c>
      <c r="D1183" s="2">
        <f>BILANCA!E179</f>
        <v>68190.539999999994</v>
      </c>
      <c r="E1183" s="2">
        <v>0</v>
      </c>
      <c r="F1183" s="2">
        <v>0</v>
      </c>
      <c r="G1183" s="3">
        <f t="shared" si="38"/>
        <v>34210.433409999998</v>
      </c>
      <c r="H1183" s="3">
        <f t="shared" si="41"/>
        <v>0.55000000000291038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67859.94</v>
      </c>
      <c r="D1184" s="2">
        <f>BILANCA!E180</f>
        <v>67855.88</v>
      </c>
      <c r="E1184" s="2">
        <v>0</v>
      </c>
      <c r="F1184" s="2">
        <v>0</v>
      </c>
      <c r="G1184" s="3">
        <f t="shared" si="38"/>
        <v>35421.4758</v>
      </c>
      <c r="H1184" s="3">
        <f t="shared" si="41"/>
        <v>0.17999999999301508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439.15</v>
      </c>
      <c r="D1185" s="2">
        <f>BILANCA!E181</f>
        <v>0</v>
      </c>
      <c r="E1185" s="2">
        <v>0</v>
      </c>
      <c r="F1185" s="2">
        <v>0</v>
      </c>
      <c r="G1185" s="3">
        <f t="shared" si="38"/>
        <v>76.851249999999993</v>
      </c>
      <c r="H1185" s="3">
        <f t="shared" si="41"/>
        <v>0.14999999999997726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439.15</v>
      </c>
      <c r="D1188" s="2">
        <f>BILANCA!E184</f>
        <v>0</v>
      </c>
      <c r="E1188" s="2">
        <v>0</v>
      </c>
      <c r="F1188" s="2">
        <v>0</v>
      </c>
      <c r="G1188" s="3">
        <f t="shared" si="38"/>
        <v>78.168699999999987</v>
      </c>
      <c r="H1188" s="3">
        <f t="shared" si="41"/>
        <v>0.14999999999997726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167.24</v>
      </c>
      <c r="D1198" s="2">
        <f>BILANCA!E194</f>
        <v>0</v>
      </c>
      <c r="E1198" s="2">
        <v>0</v>
      </c>
      <c r="F1198" s="2">
        <v>0</v>
      </c>
      <c r="G1198" s="3">
        <f t="shared" si="38"/>
        <v>31.441120000000002</v>
      </c>
      <c r="H1198" s="3">
        <f t="shared" si="41"/>
        <v>0.24000000000000909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95724.66</v>
      </c>
      <c r="D1200" s="2">
        <f>BILANCA!E196</f>
        <v>17171.580000000002</v>
      </c>
      <c r="E1200" s="2">
        <v>0</v>
      </c>
      <c r="F1200" s="2">
        <v>0</v>
      </c>
      <c r="G1200" s="3">
        <f t="shared" si="38"/>
        <v>24712.885800000004</v>
      </c>
      <c r="H1200" s="3">
        <f t="shared" si="41"/>
        <v>0.75999999999476131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192763.74</v>
      </c>
      <c r="D1201" s="2">
        <f>BILANCA!E197</f>
        <v>748336.09</v>
      </c>
      <c r="E1201" s="2">
        <v>0</v>
      </c>
      <c r="F1201" s="2">
        <v>0</v>
      </c>
      <c r="G1201" s="3">
        <f t="shared" si="38"/>
        <v>322682.26071999996</v>
      </c>
      <c r="H1201" s="3">
        <f t="shared" si="41"/>
        <v>0.34999999997671694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192763.74</v>
      </c>
      <c r="D1203" s="2">
        <f>BILANCA!E199</f>
        <v>748336.09</v>
      </c>
      <c r="E1203" s="2">
        <v>0</v>
      </c>
      <c r="F1203" s="2">
        <v>0</v>
      </c>
      <c r="G1203" s="3">
        <f t="shared" si="44"/>
        <v>326061.13255999994</v>
      </c>
      <c r="H1203" s="3">
        <f t="shared" si="45"/>
        <v>0.34999999997671694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132722.81</v>
      </c>
      <c r="D1223" s="2">
        <f>BILANCA!E219</f>
        <v>635000</v>
      </c>
      <c r="E1223" s="2">
        <v>0</v>
      </c>
      <c r="F1223" s="2">
        <v>0</v>
      </c>
      <c r="G1223" s="3">
        <f t="shared" si="38"/>
        <v>298779.95853</v>
      </c>
      <c r="H1223" s="3">
        <f t="shared" si="41"/>
        <v>0.19000000000232831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132722.81</v>
      </c>
      <c r="D1224" s="2">
        <f>BILANCA!E220</f>
        <v>635000</v>
      </c>
      <c r="E1224" s="2">
        <v>0</v>
      </c>
      <c r="F1224" s="2">
        <v>0</v>
      </c>
      <c r="G1224" s="3">
        <f t="shared" si="38"/>
        <v>300182.68134000001</v>
      </c>
      <c r="H1224" s="3">
        <f t="shared" si="41"/>
        <v>0.19000000000232831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500000</v>
      </c>
      <c r="E1229" s="2">
        <v>0</v>
      </c>
      <c r="F1229" s="2">
        <v>0</v>
      </c>
      <c r="G1229" s="3">
        <f t="shared" si="38"/>
        <v>219000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132722.81</v>
      </c>
      <c r="D1231" s="2">
        <f>BILANCA!E227</f>
        <v>135000</v>
      </c>
      <c r="E1231" s="2">
        <v>0</v>
      </c>
      <c r="F1231" s="2">
        <v>0</v>
      </c>
      <c r="G1231" s="3">
        <f t="shared" si="38"/>
        <v>89001.741009999998</v>
      </c>
      <c r="H1231" s="3">
        <f t="shared" si="41"/>
        <v>0.19000000000232831</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80064.89</v>
      </c>
      <c r="E1251" s="2">
        <v>0</v>
      </c>
      <c r="F1251" s="2">
        <v>0</v>
      </c>
      <c r="G1251" s="3">
        <f>B1251/1000*C1251+B1251/500*D1251</f>
        <v>38591.276979999995</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8609056.2200000007</v>
      </c>
      <c r="D1255" s="2">
        <f>BILANCA!E251</f>
        <v>10098911.139999999</v>
      </c>
      <c r="E1255" s="2">
        <v>0</v>
      </c>
      <c r="F1255" s="2">
        <v>0</v>
      </c>
      <c r="G1255" s="3">
        <f t="shared" si="38"/>
        <v>7057685.2324999999</v>
      </c>
      <c r="H1255" s="3">
        <f t="shared" si="41"/>
        <v>0.35999999940395355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8608055.4700000007</v>
      </c>
      <c r="D1256" s="2">
        <f>BILANCA!E252</f>
        <v>10755229.619999999</v>
      </c>
      <c r="E1256" s="2">
        <v>0</v>
      </c>
      <c r="F1256" s="2">
        <v>0</v>
      </c>
      <c r="G1256" s="3">
        <f t="shared" si="38"/>
        <v>7409154.6186599992</v>
      </c>
      <c r="H1256" s="3">
        <f t="shared" si="41"/>
        <v>0.85000000149011612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8608055.4700000007</v>
      </c>
      <c r="D1257" s="2">
        <f>BILANCA!E253</f>
        <v>11255229.619999999</v>
      </c>
      <c r="E1257" s="2">
        <v>0</v>
      </c>
      <c r="F1257" s="2">
        <v>0</v>
      </c>
      <c r="G1257" s="3">
        <f t="shared" si="38"/>
        <v>7686273.133369999</v>
      </c>
      <c r="H1257" s="3">
        <f t="shared" si="41"/>
        <v>0.85000000149011612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500000</v>
      </c>
      <c r="E1258" s="2">
        <v>0</v>
      </c>
      <c r="F1258" s="2">
        <v>0</v>
      </c>
      <c r="G1258" s="3">
        <f t="shared" si="38"/>
        <v>248000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-228484.57</v>
      </c>
      <c r="D1259" s="2">
        <f>BILANCA!E255</f>
        <v>-905712.73</v>
      </c>
      <c r="E1259" s="2">
        <v>0</v>
      </c>
      <c r="F1259" s="2">
        <v>0</v>
      </c>
      <c r="G1259" s="3">
        <f t="shared" si="38"/>
        <v>-507937.59746999998</v>
      </c>
      <c r="H1259" s="3">
        <f t="shared" si="41"/>
        <v>0.70000000001164153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228484.57</v>
      </c>
      <c r="D1264" s="2">
        <f>BILANCA!E260</f>
        <v>905712.73</v>
      </c>
      <c r="E1264" s="2">
        <v>0</v>
      </c>
      <c r="F1264" s="2">
        <v>0</v>
      </c>
      <c r="G1264" s="3">
        <f t="shared" si="38"/>
        <v>518137.14762</v>
      </c>
      <c r="H1264" s="3">
        <f t="shared" si="41"/>
        <v>0.70000000001164153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228484.57</v>
      </c>
      <c r="D1265" s="2">
        <f>BILANCA!E261</f>
        <v>905712.73</v>
      </c>
      <c r="E1265" s="2">
        <v>0</v>
      </c>
      <c r="F1265" s="2">
        <v>0</v>
      </c>
      <c r="G1265" s="3">
        <f t="shared" si="38"/>
        <v>520177.05764999997</v>
      </c>
      <c r="H1265" s="3">
        <f t="shared" si="41"/>
        <v>0.70000000001164153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213783.8</v>
      </c>
      <c r="D1278" s="2">
        <f>BILANCA!E274</f>
        <v>236030.34</v>
      </c>
      <c r="E1278" s="2">
        <v>0</v>
      </c>
      <c r="F1278" s="2">
        <v>0</v>
      </c>
      <c r="G1278" s="3">
        <f t="shared" si="38"/>
        <v>183806.32064000002</v>
      </c>
      <c r="H1278" s="3">
        <f t="shared" si="41"/>
        <v>0.54000000000814907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17080.16</v>
      </c>
      <c r="D1279" s="2">
        <f>BILANCA!E275</f>
        <v>17080.16</v>
      </c>
      <c r="E1279" s="2">
        <v>0</v>
      </c>
      <c r="F1279" s="2">
        <v>0</v>
      </c>
      <c r="G1279" s="3">
        <f t="shared" ref="G1279:G1294" si="48">B1279/1000*C1279+B1279/500*D1279</f>
        <v>13783.689119999999</v>
      </c>
      <c r="H1279" s="3">
        <f t="shared" ref="H1279:H1294" si="49">ABS(C1279-ROUND(C1279,0))+ABS(D1279-ROUND(D1279,0))</f>
        <v>0.31999999999970896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1133.98</v>
      </c>
      <c r="D1281" s="2">
        <f>BILANCA!E277</f>
        <v>0</v>
      </c>
      <c r="E1281" s="2">
        <v>0</v>
      </c>
      <c r="F1281" s="2">
        <v>0</v>
      </c>
      <c r="G1281" s="3">
        <f t="shared" si="48"/>
        <v>307.30858000000001</v>
      </c>
      <c r="H1281" s="3">
        <f t="shared" si="49"/>
        <v>1.999999999998181E-2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1133.98</v>
      </c>
      <c r="D1284" s="2">
        <f>BILANCA!E280</f>
        <v>0</v>
      </c>
      <c r="E1284" s="2">
        <v>0</v>
      </c>
      <c r="F1284" s="2">
        <v>0</v>
      </c>
      <c r="G1284" s="3">
        <f t="shared" si="48"/>
        <v>310.71052000000003</v>
      </c>
      <c r="H1284" s="3">
        <f t="shared" si="49"/>
        <v>1.999999999998181E-2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65054.49</v>
      </c>
      <c r="D1290" s="2">
        <f>BILANCA!E286</f>
        <v>70472.92</v>
      </c>
      <c r="E1290" s="2">
        <v>0</v>
      </c>
      <c r="F1290" s="2">
        <v>0</v>
      </c>
      <c r="G1290" s="3">
        <f t="shared" si="48"/>
        <v>57680.092400000001</v>
      </c>
      <c r="H1290" s="3">
        <f t="shared" si="49"/>
        <v>0.56999999999970896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125497.15</v>
      </c>
      <c r="D1291" s="2">
        <f>BILANCA!E287</f>
        <v>146498.32999999999</v>
      </c>
      <c r="E1291" s="2">
        <v>0</v>
      </c>
      <c r="F1291" s="2">
        <v>0</v>
      </c>
      <c r="G1291" s="3">
        <f t="shared" si="48"/>
        <v>117596.76061</v>
      </c>
      <c r="H1291" s="3">
        <f t="shared" si="49"/>
        <v>0.47999999998137355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5018.0200000000004</v>
      </c>
      <c r="D1294" s="2">
        <f>BILANCA!E290</f>
        <v>1978.93</v>
      </c>
      <c r="E1294" s="2">
        <v>0</v>
      </c>
      <c r="F1294" s="2">
        <v>0</v>
      </c>
      <c r="G1294" s="3">
        <f t="shared" si="48"/>
        <v>2549.1499199999998</v>
      </c>
      <c r="H1294" s="3">
        <f t="shared" si="49"/>
        <v>9.0000000000372893E-2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15701.52</v>
      </c>
      <c r="D1295" s="2">
        <f>BILANCA!E291</f>
        <v>13363.91</v>
      </c>
      <c r="E1295" s="2">
        <v>0</v>
      </c>
      <c r="F1295" s="2">
        <v>0</v>
      </c>
      <c r="G1295" s="3">
        <f t="shared" si="38"/>
        <v>12092.3619</v>
      </c>
      <c r="H1295" s="3">
        <f t="shared" si="41"/>
        <v>0.56999999999970896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15701.52</v>
      </c>
      <c r="D1296" s="2">
        <f>BILANCA!E292</f>
        <v>13363.91</v>
      </c>
      <c r="E1296" s="2">
        <v>0</v>
      </c>
      <c r="F1296" s="2">
        <v>0</v>
      </c>
      <c r="G1296" s="3">
        <f t="shared" ref="G1296:G1299" si="50">B1296/1000*C1296+B1296/500*D1296</f>
        <v>12134.791239999999</v>
      </c>
      <c r="H1296" s="3">
        <f t="shared" ref="H1296:H1299" si="51">ABS(C1296-ROUND(C1296,0))+ABS(D1296-ROUND(D1296,0))</f>
        <v>0.56999999999970896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4981684.25</v>
      </c>
      <c r="D1301" s="2">
        <f>BILANCA!E297</f>
        <v>4981684.25</v>
      </c>
      <c r="E1301" s="2">
        <v>0</v>
      </c>
      <c r="F1301" s="2">
        <v>0</v>
      </c>
      <c r="G1301" s="3">
        <f t="shared" si="38"/>
        <v>4349010.3502499992</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4981684.25</v>
      </c>
      <c r="D1302" s="2">
        <f>BILANCA!E298</f>
        <v>4981684.25</v>
      </c>
      <c r="E1302" s="2">
        <v>0</v>
      </c>
      <c r="F1302" s="2">
        <v>0</v>
      </c>
      <c r="G1302" s="3">
        <f t="shared" si="38"/>
        <v>4363955.4029999999</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24.98</v>
      </c>
      <c r="E1305" s="2">
        <v>0</v>
      </c>
      <c r="F1305" s="2">
        <v>0</v>
      </c>
      <c r="G1305" s="3">
        <f t="shared" si="38"/>
        <v>14.738199999999999</v>
      </c>
      <c r="H1305" s="3">
        <f t="shared" si="41"/>
        <v>1.9999999999999574E-2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158221.71</v>
      </c>
      <c r="D1306" s="2">
        <f>BILANCA!E303</f>
        <v>178765.37</v>
      </c>
      <c r="E1306" s="2">
        <v>0</v>
      </c>
      <c r="F1306" s="2">
        <v>0</v>
      </c>
      <c r="G1306" s="3">
        <f t="shared" si="38"/>
        <v>152662.72519999999</v>
      </c>
      <c r="H1306" s="3">
        <f t="shared" si="41"/>
        <v>0.66000000000349246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15701.52</v>
      </c>
      <c r="D1308" s="2">
        <f>BILANCA!E305</f>
        <v>13363.91</v>
      </c>
      <c r="E1308" s="2">
        <v>0</v>
      </c>
      <c r="F1308" s="2">
        <v>0</v>
      </c>
      <c r="G1308" s="3">
        <f t="shared" ref="G1308:G1581" si="52">B1308/1000*C1308+B1308/500*D1308</f>
        <v>12643.943319999998</v>
      </c>
      <c r="H1308" s="3">
        <f t="shared" si="41"/>
        <v>0.56999999999970896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54416.43</v>
      </c>
      <c r="D1314" s="2">
        <f>BILANCA!E311</f>
        <v>58113.17</v>
      </c>
      <c r="E1314" s="2">
        <v>0</v>
      </c>
      <c r="F1314" s="2">
        <v>0</v>
      </c>
      <c r="G1314" s="3">
        <f t="shared" si="52"/>
        <v>51875.40208</v>
      </c>
      <c r="H1314" s="3">
        <f t="shared" si="41"/>
        <v>0.59999999999854481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1449.44</v>
      </c>
      <c r="D1339" s="2">
        <f>BILANCA!E336</f>
        <v>0</v>
      </c>
      <c r="E1339" s="2">
        <v>0</v>
      </c>
      <c r="F1339" s="2">
        <v>0</v>
      </c>
      <c r="G1339" s="3">
        <f t="shared" si="52"/>
        <v>476.86576000000002</v>
      </c>
      <c r="H1339" s="3">
        <f t="shared" si="41"/>
        <v>0.44000000000005457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224108.64</v>
      </c>
      <c r="D1340" s="2">
        <f>BILANCA!E337</f>
        <v>153218</v>
      </c>
      <c r="E1340" s="2">
        <v>0</v>
      </c>
      <c r="F1340" s="2">
        <v>0</v>
      </c>
      <c r="G1340" s="3">
        <f t="shared" si="52"/>
        <v>175079.73120000001</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192763.74</v>
      </c>
      <c r="D1342" s="2">
        <f>BILANCA!E339</f>
        <v>748336.09</v>
      </c>
      <c r="E1342" s="2">
        <v>0</v>
      </c>
      <c r="F1342" s="2">
        <v>0</v>
      </c>
      <c r="G1342" s="3">
        <f t="shared" si="52"/>
        <v>560892.72544000007</v>
      </c>
      <c r="H1342" s="3">
        <f t="shared" si="41"/>
        <v>0.34999999997671694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132722.81</v>
      </c>
      <c r="D1346" s="2">
        <f>BILANCA!E343</f>
        <v>635000</v>
      </c>
      <c r="E1346" s="2">
        <v>0</v>
      </c>
      <c r="F1346" s="2">
        <v>0</v>
      </c>
      <c r="G1346" s="3">
        <f t="shared" si="52"/>
        <v>471314.86416</v>
      </c>
      <c r="H1346" s="3">
        <f t="shared" si="41"/>
        <v>0.19000000000232831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80064.89</v>
      </c>
      <c r="E1373" s="2">
        <v>0</v>
      </c>
      <c r="F1373" s="2">
        <v>0</v>
      </c>
      <c r="G1373" s="3">
        <f t="shared" si="59"/>
        <v>58127.110139999997</v>
      </c>
      <c r="H1373" s="3">
        <f t="shared" si="60"/>
        <v>0.11000000000058208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4981684.25</v>
      </c>
      <c r="D1390" s="2">
        <f>BILANCA!E387</f>
        <v>4981684.25</v>
      </c>
      <c r="E1390" s="2">
        <v>0</v>
      </c>
      <c r="F1390" s="2">
        <v>0</v>
      </c>
      <c r="G1390" s="3">
        <f t="shared" ref="G1390:G1399" si="61">B1390/1000*C1390+B1390/500*D1390</f>
        <v>5679120.0449999999</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677092.19</v>
      </c>
      <c r="D1401" s="7">
        <f>'RAS-funkcijski'!E5</f>
        <v>710201.82</v>
      </c>
      <c r="E1401" s="7">
        <v>0</v>
      </c>
      <c r="F1401" s="7">
        <v>0</v>
      </c>
      <c r="G1401" s="8">
        <f t="shared" si="52"/>
        <v>2097.4958299999998</v>
      </c>
      <c r="H1401" s="8">
        <f t="shared" si="41"/>
        <v>0.36999999999534339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7173.37</v>
      </c>
      <c r="D1402" s="2">
        <f>'RAS-funkcijski'!E6</f>
        <v>28970.73</v>
      </c>
      <c r="E1402" s="2">
        <v>0</v>
      </c>
      <c r="F1402" s="2">
        <v>0</v>
      </c>
      <c r="G1402" s="3">
        <f t="shared" si="52"/>
        <v>130.22966</v>
      </c>
      <c r="H1402" s="3">
        <f t="shared" si="41"/>
        <v>0.64000000000032742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7173.37</v>
      </c>
      <c r="D1403" s="2">
        <f>'RAS-funkcijski'!E7</f>
        <v>28970.73</v>
      </c>
      <c r="E1403" s="2">
        <v>0</v>
      </c>
      <c r="F1403" s="2">
        <v>0</v>
      </c>
      <c r="G1403" s="3">
        <f t="shared" si="52"/>
        <v>195.34448999999998</v>
      </c>
      <c r="H1403" s="3">
        <f t="shared" si="41"/>
        <v>0.64000000000032742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591608.24</v>
      </c>
      <c r="D1409" s="2">
        <f>'RAS-funkcijski'!E13</f>
        <v>600778.73</v>
      </c>
      <c r="E1409" s="2">
        <v>0</v>
      </c>
      <c r="F1409" s="2">
        <v>0</v>
      </c>
      <c r="G1409" s="3">
        <f t="shared" si="52"/>
        <v>16138.491299999998</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300735.05</v>
      </c>
      <c r="D1410" s="2">
        <f>'RAS-funkcijski'!E14</f>
        <v>368766.04</v>
      </c>
      <c r="E1410" s="2">
        <v>0</v>
      </c>
      <c r="F1410" s="2">
        <v>0</v>
      </c>
      <c r="G1410" s="3">
        <f t="shared" si="52"/>
        <v>10382.6713</v>
      </c>
      <c r="H1410" s="3">
        <f t="shared" si="41"/>
        <v>8.999999996740371E-2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290873.19</v>
      </c>
      <c r="D1412" s="2">
        <f>'RAS-funkcijski'!E16</f>
        <v>232012.69</v>
      </c>
      <c r="E1412" s="2">
        <v>0</v>
      </c>
      <c r="F1412" s="2">
        <v>0</v>
      </c>
      <c r="G1412" s="3">
        <f t="shared" si="52"/>
        <v>9058.7828399999999</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78310.58</v>
      </c>
      <c r="D1415" s="2">
        <f>'RAS-funkcijski'!E19</f>
        <v>80452.36</v>
      </c>
      <c r="E1415" s="2">
        <v>0</v>
      </c>
      <c r="F1415" s="2">
        <v>0</v>
      </c>
      <c r="G1415" s="3">
        <f t="shared" si="52"/>
        <v>3588.2294999999999</v>
      </c>
      <c r="H1415" s="3">
        <f t="shared" si="41"/>
        <v>0.77999999999883585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50904.480000000003</v>
      </c>
      <c r="D1424" s="2">
        <f>'RAS-funkcijski'!E28</f>
        <v>73502.240000000005</v>
      </c>
      <c r="E1424" s="2">
        <v>0</v>
      </c>
      <c r="F1424" s="2">
        <v>0</v>
      </c>
      <c r="G1424" s="3">
        <f t="shared" si="52"/>
        <v>4749.8150400000004</v>
      </c>
      <c r="H1424" s="3">
        <f t="shared" si="41"/>
        <v>0.72000000000844011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50240.480000000003</v>
      </c>
      <c r="D1426" s="2">
        <f>'RAS-funkcijski'!E30</f>
        <v>72838.240000000005</v>
      </c>
      <c r="E1426" s="2">
        <v>0</v>
      </c>
      <c r="F1426" s="2">
        <v>0</v>
      </c>
      <c r="G1426" s="3">
        <f t="shared" si="52"/>
        <v>5093.8409599999995</v>
      </c>
      <c r="H1426" s="3">
        <f t="shared" si="41"/>
        <v>0.72000000000844011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664</v>
      </c>
      <c r="D1430" s="2">
        <f>'RAS-funkcijski'!E34</f>
        <v>664</v>
      </c>
      <c r="E1430" s="2">
        <v>0</v>
      </c>
      <c r="F1430" s="2">
        <v>0</v>
      </c>
      <c r="G1430" s="3">
        <f t="shared" si="52"/>
        <v>59.759999999999991</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260920.98</v>
      </c>
      <c r="D1431" s="2">
        <f>'RAS-funkcijski'!E35</f>
        <v>259240.11</v>
      </c>
      <c r="E1431" s="2">
        <v>0</v>
      </c>
      <c r="F1431" s="2">
        <v>0</v>
      </c>
      <c r="G1431" s="3">
        <f t="shared" si="52"/>
        <v>24161.4372</v>
      </c>
      <c r="H1431" s="3">
        <f t="shared" si="41"/>
        <v>0.12999999997555278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9291.82</v>
      </c>
      <c r="D1435" s="2">
        <f>'RAS-funkcijski'!E39</f>
        <v>17107.5</v>
      </c>
      <c r="E1435" s="2">
        <v>0</v>
      </c>
      <c r="F1435" s="2">
        <v>0</v>
      </c>
      <c r="G1435" s="3">
        <f t="shared" si="52"/>
        <v>1522.7387000000001</v>
      </c>
      <c r="H1435" s="3">
        <f t="shared" si="41"/>
        <v>0.68000000000029104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7791.82</v>
      </c>
      <c r="D1436" s="2">
        <f>'RAS-funkcijski'!E40</f>
        <v>17107.5</v>
      </c>
      <c r="E1436" s="2">
        <v>0</v>
      </c>
      <c r="F1436" s="2">
        <v>0</v>
      </c>
      <c r="G1436" s="3">
        <f t="shared" si="52"/>
        <v>1512.2455199999999</v>
      </c>
      <c r="H1436" s="3">
        <f t="shared" si="41"/>
        <v>0.68000000000029104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1500</v>
      </c>
      <c r="D1438" s="2">
        <f>'RAS-funkcijski'!E42</f>
        <v>0</v>
      </c>
      <c r="E1438" s="2">
        <v>0</v>
      </c>
      <c r="F1438" s="2">
        <v>0</v>
      </c>
      <c r="G1438" s="3">
        <f t="shared" si="52"/>
        <v>57</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36357.65</v>
      </c>
      <c r="E1439" s="2">
        <v>0</v>
      </c>
      <c r="F1439" s="2">
        <v>0</v>
      </c>
      <c r="G1439" s="3">
        <f t="shared" si="52"/>
        <v>2835.8967000000002</v>
      </c>
      <c r="H1439" s="3">
        <f t="shared" si="41"/>
        <v>0.34999999999854481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6597.97</v>
      </c>
      <c r="E1441" s="2">
        <v>0</v>
      </c>
      <c r="F1441" s="2">
        <v>0</v>
      </c>
      <c r="G1441" s="3">
        <f t="shared" si="52"/>
        <v>541.03354000000002</v>
      </c>
      <c r="H1441" s="3">
        <f t="shared" si="63"/>
        <v>2.9999999999745341E-2</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29759.68</v>
      </c>
      <c r="E1444" s="2">
        <v>0</v>
      </c>
      <c r="F1444" s="2">
        <v>0</v>
      </c>
      <c r="G1444" s="3">
        <f t="shared" si="52"/>
        <v>2618.8518399999998</v>
      </c>
      <c r="H1444" s="3">
        <f t="shared" si="63"/>
        <v>0.31999999999970896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221278.62</v>
      </c>
      <c r="D1450" s="2">
        <f>'RAS-funkcijski'!E54</f>
        <v>151729.79999999999</v>
      </c>
      <c r="E1450" s="2">
        <v>0</v>
      </c>
      <c r="F1450" s="2">
        <v>0</v>
      </c>
      <c r="G1450" s="3">
        <f t="shared" si="52"/>
        <v>26236.911</v>
      </c>
      <c r="H1450" s="3">
        <f t="shared" si="63"/>
        <v>0.58000000001629815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221278.62</v>
      </c>
      <c r="D1451" s="2">
        <f>'RAS-funkcijski'!E55</f>
        <v>151729.79999999999</v>
      </c>
      <c r="E1451" s="2">
        <v>0</v>
      </c>
      <c r="F1451" s="2">
        <v>0</v>
      </c>
      <c r="G1451" s="3">
        <f t="shared" si="52"/>
        <v>26761.649219999999</v>
      </c>
      <c r="H1451" s="3">
        <f t="shared" si="63"/>
        <v>0.58000000001629815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470</v>
      </c>
      <c r="E1456" s="2">
        <v>0</v>
      </c>
      <c r="F1456" s="2">
        <v>0</v>
      </c>
      <c r="G1456" s="3">
        <f t="shared" si="52"/>
        <v>52.64</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30350.54</v>
      </c>
      <c r="D1470" s="2">
        <f>'RAS-funkcijski'!E74</f>
        <v>53575.16</v>
      </c>
      <c r="E1470" s="2">
        <v>0</v>
      </c>
      <c r="F1470" s="2">
        <v>0</v>
      </c>
      <c r="G1470" s="3">
        <f t="shared" si="52"/>
        <v>9625.0602000000017</v>
      </c>
      <c r="H1470" s="3">
        <f t="shared" si="63"/>
        <v>0.62000000000261934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158185.97</v>
      </c>
      <c r="D1471" s="2">
        <f>'RAS-funkcijski'!E75</f>
        <v>202610.82</v>
      </c>
      <c r="E1471" s="2">
        <v>0</v>
      </c>
      <c r="F1471" s="2">
        <v>0</v>
      </c>
      <c r="G1471" s="3">
        <f t="shared" si="52"/>
        <v>40001.940309999998</v>
      </c>
      <c r="H1471" s="3">
        <f t="shared" si="63"/>
        <v>0.20999999999185093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1939.35</v>
      </c>
      <c r="D1472" s="2">
        <f>'RAS-funkcijski'!E76</f>
        <v>13100.86</v>
      </c>
      <c r="E1472" s="2">
        <v>0</v>
      </c>
      <c r="F1472" s="2">
        <v>0</v>
      </c>
      <c r="G1472" s="3">
        <f t="shared" si="52"/>
        <v>2026.1570399999998</v>
      </c>
      <c r="H1472" s="3">
        <f t="shared" si="63"/>
        <v>0.48999999999932697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156246.62</v>
      </c>
      <c r="D1477" s="2">
        <f>'RAS-funkcijski'!E81</f>
        <v>189509.96</v>
      </c>
      <c r="E1477" s="2">
        <v>0</v>
      </c>
      <c r="F1477" s="2">
        <v>0</v>
      </c>
      <c r="G1477" s="3">
        <f t="shared" si="52"/>
        <v>41215.523580000001</v>
      </c>
      <c r="H1477" s="3">
        <f t="shared" si="63"/>
        <v>0.42000000001280569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519980.79999999993</v>
      </c>
      <c r="D1478" s="2">
        <f>'RAS-funkcijski'!E82</f>
        <v>165969.26</v>
      </c>
      <c r="E1478" s="2">
        <v>0</v>
      </c>
      <c r="F1478" s="2">
        <v>0</v>
      </c>
      <c r="G1478" s="3">
        <f t="shared" si="52"/>
        <v>66449.706959999996</v>
      </c>
      <c r="H1478" s="3">
        <f t="shared" si="63"/>
        <v>0.46000000007916242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422214.35</v>
      </c>
      <c r="D1479" s="2">
        <f>'RAS-funkcijski'!E83</f>
        <v>79323.320000000007</v>
      </c>
      <c r="E1479" s="2">
        <v>0</v>
      </c>
      <c r="F1479" s="2">
        <v>0</v>
      </c>
      <c r="G1479" s="3">
        <f t="shared" si="52"/>
        <v>45888.018210000002</v>
      </c>
      <c r="H1479" s="3">
        <f t="shared" si="63"/>
        <v>0.66999999998370185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3801.9</v>
      </c>
      <c r="E1481" s="2">
        <v>0</v>
      </c>
      <c r="F1481" s="2">
        <v>0</v>
      </c>
      <c r="G1481" s="3">
        <f t="shared" si="52"/>
        <v>615.90780000000007</v>
      </c>
      <c r="H1481" s="3">
        <f t="shared" si="63"/>
        <v>9.9999999999909051E-2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38291.589999999997</v>
      </c>
      <c r="D1482" s="2">
        <f>'RAS-funkcijski'!E86</f>
        <v>40666.89</v>
      </c>
      <c r="E1482" s="2">
        <v>0</v>
      </c>
      <c r="F1482" s="2">
        <v>0</v>
      </c>
      <c r="G1482" s="3">
        <f t="shared" si="52"/>
        <v>9809.2803399999993</v>
      </c>
      <c r="H1482" s="3">
        <f t="shared" si="63"/>
        <v>0.52000000000407454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59474.86</v>
      </c>
      <c r="D1484" s="2">
        <f>'RAS-funkcijski'!E88</f>
        <v>42177.15</v>
      </c>
      <c r="E1484" s="2">
        <v>0</v>
      </c>
      <c r="F1484" s="2">
        <v>0</v>
      </c>
      <c r="G1484" s="3">
        <f t="shared" si="52"/>
        <v>12081.649440000001</v>
      </c>
      <c r="H1484" s="3">
        <f t="shared" si="63"/>
        <v>0.29000000000087311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22481.56</v>
      </c>
      <c r="D1485" s="2">
        <f>'RAS-funkcijski'!E89</f>
        <v>846.1</v>
      </c>
      <c r="E1485" s="2">
        <v>0</v>
      </c>
      <c r="F1485" s="2">
        <v>0</v>
      </c>
      <c r="G1485" s="3">
        <f t="shared" si="52"/>
        <v>2054.7696000000005</v>
      </c>
      <c r="H1485" s="3">
        <f t="shared" si="63"/>
        <v>0.53999999999871306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22481.56</v>
      </c>
      <c r="D1502" s="2">
        <f>'RAS-funkcijski'!E106</f>
        <v>846.1</v>
      </c>
      <c r="E1502" s="2">
        <v>0</v>
      </c>
      <c r="F1502" s="2">
        <v>0</v>
      </c>
      <c r="G1502" s="3">
        <f t="shared" si="52"/>
        <v>2465.72352</v>
      </c>
      <c r="H1502" s="3">
        <f t="shared" si="63"/>
        <v>0.53999999999871306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129317</v>
      </c>
      <c r="D1503" s="2">
        <f>'RAS-funkcijski'!E107</f>
        <v>3197188.42</v>
      </c>
      <c r="E1503" s="2">
        <v>0</v>
      </c>
      <c r="F1503" s="2">
        <v>0</v>
      </c>
      <c r="G1503" s="3">
        <f t="shared" si="52"/>
        <v>671940.46551999985</v>
      </c>
      <c r="H1503" s="3">
        <f t="shared" si="63"/>
        <v>0.41999999992549419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80096.75</v>
      </c>
      <c r="D1504" s="2">
        <f>'RAS-funkcijski'!E108</f>
        <v>3142957.52</v>
      </c>
      <c r="E1504" s="2">
        <v>0</v>
      </c>
      <c r="F1504" s="2">
        <v>0</v>
      </c>
      <c r="G1504" s="3">
        <f t="shared" si="52"/>
        <v>662065.22615999996</v>
      </c>
      <c r="H1504" s="3">
        <f t="shared" si="63"/>
        <v>0.72999999998137355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39202.25</v>
      </c>
      <c r="D1505" s="2">
        <f>'RAS-funkcijski'!E109</f>
        <v>43798.15</v>
      </c>
      <c r="E1505" s="2">
        <v>0</v>
      </c>
      <c r="F1505" s="2">
        <v>0</v>
      </c>
      <c r="G1505" s="3">
        <f t="shared" si="52"/>
        <v>13313.847749999999</v>
      </c>
      <c r="H1505" s="3">
        <f t="shared" si="63"/>
        <v>0.40000000000145519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9253</v>
      </c>
      <c r="D1507" s="2">
        <f>'RAS-funkcijski'!E111</f>
        <v>7602.75</v>
      </c>
      <c r="E1507" s="2">
        <v>0</v>
      </c>
      <c r="F1507" s="2">
        <v>0</v>
      </c>
      <c r="G1507" s="3">
        <f t="shared" si="52"/>
        <v>2617.0594999999998</v>
      </c>
      <c r="H1507" s="3">
        <f t="shared" si="63"/>
        <v>0.25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765</v>
      </c>
      <c r="D1509" s="2">
        <f>'RAS-funkcijski'!E113</f>
        <v>2830</v>
      </c>
      <c r="E1509" s="2">
        <v>0</v>
      </c>
      <c r="F1509" s="2">
        <v>0</v>
      </c>
      <c r="G1509" s="3">
        <f t="shared" si="52"/>
        <v>700.32500000000005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465911.18</v>
      </c>
      <c r="D1510" s="2">
        <f>'RAS-funkcijski'!E114</f>
        <v>666341.34</v>
      </c>
      <c r="E1510" s="2">
        <v>0</v>
      </c>
      <c r="F1510" s="2">
        <v>0</v>
      </c>
      <c r="G1510" s="3">
        <f t="shared" si="52"/>
        <v>197845.32459999999</v>
      </c>
      <c r="H1510" s="3">
        <f t="shared" si="63"/>
        <v>0.51999999996041879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465911.18</v>
      </c>
      <c r="D1511" s="2">
        <f>'RAS-funkcijski'!E115</f>
        <v>643287.22</v>
      </c>
      <c r="E1511" s="2">
        <v>0</v>
      </c>
      <c r="F1511" s="2">
        <v>0</v>
      </c>
      <c r="G1511" s="3">
        <f t="shared" si="52"/>
        <v>194525.90381999998</v>
      </c>
      <c r="H1511" s="3">
        <f t="shared" si="63"/>
        <v>0.3999999999650754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422171.99</v>
      </c>
      <c r="D1512" s="2">
        <f>'RAS-funkcijski'!E116</f>
        <v>594290.1</v>
      </c>
      <c r="E1512" s="2">
        <v>0</v>
      </c>
      <c r="F1512" s="2">
        <v>0</v>
      </c>
      <c r="G1512" s="3">
        <f t="shared" si="52"/>
        <v>180404.24528</v>
      </c>
      <c r="H1512" s="3">
        <f t="shared" si="63"/>
        <v>0.10999999998603016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43739.19</v>
      </c>
      <c r="D1513" s="2">
        <f>'RAS-funkcijski'!E117</f>
        <v>48997.120000000003</v>
      </c>
      <c r="E1513" s="2">
        <v>0</v>
      </c>
      <c r="F1513" s="2">
        <v>0</v>
      </c>
      <c r="G1513" s="3">
        <f t="shared" si="52"/>
        <v>16015.87759</v>
      </c>
      <c r="H1513" s="3">
        <f t="shared" si="63"/>
        <v>0.31000000000494765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23054.12</v>
      </c>
      <c r="E1514" s="2">
        <v>0</v>
      </c>
      <c r="F1514" s="2">
        <v>0</v>
      </c>
      <c r="G1514" s="3">
        <f t="shared" si="52"/>
        <v>5256.3393599999999</v>
      </c>
      <c r="H1514" s="3">
        <f t="shared" si="63"/>
        <v>0.11999999999898137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23054.12</v>
      </c>
      <c r="E1516" s="2">
        <v>0</v>
      </c>
      <c r="F1516" s="2">
        <v>0</v>
      </c>
      <c r="G1516" s="3">
        <f t="shared" si="52"/>
        <v>5348.55584</v>
      </c>
      <c r="H1516" s="3">
        <f t="shared" si="63"/>
        <v>0.11999999999898137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50885.279999999999</v>
      </c>
      <c r="D1525" s="2">
        <f>'RAS-funkcijski'!E129</f>
        <v>27831.439999999999</v>
      </c>
      <c r="E1525" s="2">
        <v>0</v>
      </c>
      <c r="F1525" s="2">
        <v>0</v>
      </c>
      <c r="G1525" s="3">
        <f t="shared" si="52"/>
        <v>13318.52</v>
      </c>
      <c r="H1525" s="3">
        <f t="shared" si="63"/>
        <v>0.71999999999752617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1328</v>
      </c>
      <c r="D1526" s="2">
        <f>'RAS-funkcijski'!E130</f>
        <v>0</v>
      </c>
      <c r="E1526" s="2">
        <v>0</v>
      </c>
      <c r="F1526" s="2">
        <v>0</v>
      </c>
      <c r="G1526" s="3">
        <f t="shared" si="52"/>
        <v>167.328</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1328</v>
      </c>
      <c r="D1528" s="2">
        <f>'RAS-funkcijski'!E132</f>
        <v>0</v>
      </c>
      <c r="E1528" s="2">
        <v>0</v>
      </c>
      <c r="F1528" s="2">
        <v>0</v>
      </c>
      <c r="G1528" s="3">
        <f t="shared" si="52"/>
        <v>169.98400000000001</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4247.2</v>
      </c>
      <c r="D1531" s="2">
        <f>'RAS-funkcijski'!E135</f>
        <v>4778.1000000000004</v>
      </c>
      <c r="E1531" s="2">
        <v>0</v>
      </c>
      <c r="F1531" s="2">
        <v>0</v>
      </c>
      <c r="G1531" s="3">
        <f t="shared" si="52"/>
        <v>1808.2454000000002</v>
      </c>
      <c r="H1531" s="3">
        <f t="shared" si="63"/>
        <v>0.3000000000001819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7325.4</v>
      </c>
      <c r="E1533" s="2">
        <v>0</v>
      </c>
      <c r="F1533" s="2">
        <v>0</v>
      </c>
      <c r="G1533" s="3">
        <f t="shared" si="52"/>
        <v>1948.5563999999999</v>
      </c>
      <c r="H1533" s="3">
        <f t="shared" si="63"/>
        <v>0.3999999999996362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11991</v>
      </c>
      <c r="D1534" s="2">
        <f>'RAS-funkcijski'!E138</f>
        <v>11420</v>
      </c>
      <c r="E1534" s="2">
        <v>0</v>
      </c>
      <c r="F1534" s="2">
        <v>0</v>
      </c>
      <c r="G1534" s="3">
        <f t="shared" si="52"/>
        <v>4667.3540000000003</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33319.08</v>
      </c>
      <c r="D1536" s="2">
        <f>'RAS-funkcijski'!E140</f>
        <v>4307.9399999999996</v>
      </c>
      <c r="E1536" s="2">
        <v>0</v>
      </c>
      <c r="F1536" s="2">
        <v>0</v>
      </c>
      <c r="G1536" s="3">
        <f t="shared" si="52"/>
        <v>5703.1545600000009</v>
      </c>
      <c r="H1536" s="3">
        <f t="shared" si="63"/>
        <v>0.14000000000214641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2335679.44</v>
      </c>
      <c r="D1537" s="14">
        <f>'RAS-funkcijski'!E141</f>
        <v>5303731.55</v>
      </c>
      <c r="E1537" s="14">
        <v>0</v>
      </c>
      <c r="F1537" s="14">
        <v>0</v>
      </c>
      <c r="G1537" s="15">
        <f t="shared" si="52"/>
        <v>1773210.5279800002</v>
      </c>
      <c r="H1537" s="15">
        <f t="shared" si="63"/>
        <v>0.89000000013038516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551044.63</v>
      </c>
      <c r="D1582" s="7"/>
      <c r="E1582" s="7">
        <v>0</v>
      </c>
      <c r="F1582" s="7">
        <v>0</v>
      </c>
      <c r="G1582" s="8">
        <f t="shared" ref="G1582:G1686" si="70">B1582/1000*C1582</f>
        <v>551.04462999999998</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7311528.620000001</v>
      </c>
      <c r="D1583" s="2">
        <v>0</v>
      </c>
      <c r="E1583" s="2">
        <v>0</v>
      </c>
      <c r="F1583" s="2">
        <v>0</v>
      </c>
      <c r="G1583" s="3">
        <f t="shared" si="70"/>
        <v>14623.057240000002</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1798624.8</v>
      </c>
      <c r="D1585" s="2">
        <v>0</v>
      </c>
      <c r="E1585" s="2">
        <v>0</v>
      </c>
      <c r="F1585" s="2">
        <v>0</v>
      </c>
      <c r="G1585" s="3">
        <f t="shared" si="70"/>
        <v>7194.4992000000002</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813530.29</v>
      </c>
      <c r="D1586" s="2">
        <v>0</v>
      </c>
      <c r="E1586" s="2">
        <v>0</v>
      </c>
      <c r="F1586" s="2">
        <v>0</v>
      </c>
      <c r="G1586" s="3">
        <f t="shared" si="70"/>
        <v>4067.6514500000003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811045.23</v>
      </c>
      <c r="D1587" s="2">
        <v>0</v>
      </c>
      <c r="E1587" s="2">
        <v>0</v>
      </c>
      <c r="F1587" s="2">
        <v>0</v>
      </c>
      <c r="G1587" s="3">
        <f t="shared" si="70"/>
        <v>4866.2713800000001</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10239.040000000001</v>
      </c>
      <c r="D1588" s="2">
        <v>0</v>
      </c>
      <c r="E1588" s="2">
        <v>0</v>
      </c>
      <c r="F1588" s="2">
        <v>0</v>
      </c>
      <c r="G1588" s="3">
        <f t="shared" si="70"/>
        <v>71.673280000000005</v>
      </c>
      <c r="H1588" s="3">
        <f t="shared" si="71"/>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43366.94</v>
      </c>
      <c r="D1591" s="2">
        <v>0</v>
      </c>
      <c r="E1591" s="2">
        <v>0</v>
      </c>
      <c r="F1591" s="2">
        <v>0</v>
      </c>
      <c r="G1591" s="3">
        <f t="shared" si="70"/>
        <v>433.66940000000005</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995.45</v>
      </c>
      <c r="D1592" s="2">
        <v>0</v>
      </c>
      <c r="E1592" s="2">
        <v>0</v>
      </c>
      <c r="F1592" s="2">
        <v>0</v>
      </c>
      <c r="G1592" s="3">
        <f t="shared" si="70"/>
        <v>10.949949999999999</v>
      </c>
      <c r="H1592" s="3">
        <f t="shared" si="71"/>
        <v>0.45000000000004547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119447.85</v>
      </c>
      <c r="D1593" s="2">
        <v>0</v>
      </c>
      <c r="E1593" s="2">
        <v>0</v>
      </c>
      <c r="F1593" s="2">
        <v>0</v>
      </c>
      <c r="G1593" s="3">
        <f t="shared" si="70"/>
        <v>1433.3742000000002</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3378525.44</v>
      </c>
      <c r="D1594" s="2">
        <v>0</v>
      </c>
      <c r="E1594" s="2">
        <v>0</v>
      </c>
      <c r="F1594" s="2">
        <v>0</v>
      </c>
      <c r="G1594" s="3">
        <f t="shared" si="70"/>
        <v>43920.830719999998</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502277.19</v>
      </c>
      <c r="D1595" s="2">
        <v>0</v>
      </c>
      <c r="E1595" s="2">
        <v>0</v>
      </c>
      <c r="F1595" s="2">
        <v>0</v>
      </c>
      <c r="G1595" s="3">
        <f t="shared" si="70"/>
        <v>7031.8806599999998</v>
      </c>
      <c r="H1595" s="3">
        <f t="shared" si="71"/>
        <v>0.19000000000232831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502277.19</v>
      </c>
      <c r="D1599" s="2">
        <v>0</v>
      </c>
      <c r="E1599" s="2">
        <v>0</v>
      </c>
      <c r="F1599" s="2">
        <v>0</v>
      </c>
      <c r="G1599" s="3">
        <f t="shared" si="70"/>
        <v>9040.9894199999999</v>
      </c>
      <c r="H1599" s="3">
        <f t="shared" si="71"/>
        <v>0.19000000000232831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1632101.19</v>
      </c>
      <c r="D1601" s="2">
        <v>0</v>
      </c>
      <c r="E1601" s="2">
        <v>0</v>
      </c>
      <c r="F1601" s="2">
        <v>0</v>
      </c>
      <c r="G1601" s="3">
        <f>B1601/1000*C1601</f>
        <v>32642.023799999999</v>
      </c>
      <c r="H1601" s="3">
        <f>ABS(C1601-ROUND(C1601,0))</f>
        <v>0.18999999994412065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6245954.2699999996</v>
      </c>
      <c r="D1602" s="2">
        <v>0</v>
      </c>
      <c r="E1602" s="2">
        <v>0</v>
      </c>
      <c r="F1602" s="2">
        <v>0</v>
      </c>
      <c r="G1602" s="3">
        <f t="shared" si="70"/>
        <v>131165.03967</v>
      </c>
      <c r="H1602" s="3">
        <f t="shared" si="71"/>
        <v>0.26999999955296516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1870964.8799999997</v>
      </c>
      <c r="D1604" s="2">
        <v>0</v>
      </c>
      <c r="E1604" s="2">
        <v>0</v>
      </c>
      <c r="F1604" s="2">
        <v>0</v>
      </c>
      <c r="G1604" s="3">
        <f t="shared" si="70"/>
        <v>43032.192239999989</v>
      </c>
      <c r="H1604" s="3">
        <f t="shared" si="71"/>
        <v>0.12000000034458935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806706.84</v>
      </c>
      <c r="D1605" s="2">
        <v>0</v>
      </c>
      <c r="E1605" s="2">
        <v>0</v>
      </c>
      <c r="F1605" s="2">
        <v>0</v>
      </c>
      <c r="G1605" s="3">
        <f t="shared" si="70"/>
        <v>19360.96416</v>
      </c>
      <c r="H1605" s="3">
        <f t="shared" si="71"/>
        <v>0.16000000003259629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811049.29</v>
      </c>
      <c r="D1606" s="2">
        <v>0</v>
      </c>
      <c r="E1606" s="2">
        <v>0</v>
      </c>
      <c r="F1606" s="2">
        <v>0</v>
      </c>
      <c r="G1606" s="3">
        <f t="shared" si="70"/>
        <v>20276.232250000001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10678.19</v>
      </c>
      <c r="D1607" s="2">
        <v>0</v>
      </c>
      <c r="E1607" s="2">
        <v>0</v>
      </c>
      <c r="F1607" s="2">
        <v>0</v>
      </c>
      <c r="G1607" s="3">
        <f t="shared" si="70"/>
        <v>277.63294000000002</v>
      </c>
      <c r="H1607" s="3">
        <f t="shared" si="71"/>
        <v>0.19000000000050932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43534.18</v>
      </c>
      <c r="D1610" s="2">
        <v>0</v>
      </c>
      <c r="E1610" s="2">
        <v>0</v>
      </c>
      <c r="F1610" s="2">
        <v>0</v>
      </c>
      <c r="G1610" s="3">
        <f t="shared" si="70"/>
        <v>1262.4912200000001</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995.45</v>
      </c>
      <c r="D1611" s="2">
        <v>0</v>
      </c>
      <c r="E1611" s="2">
        <v>0</v>
      </c>
      <c r="F1611" s="2">
        <v>0</v>
      </c>
      <c r="G1611" s="3">
        <f t="shared" si="70"/>
        <v>29.863500000000002</v>
      </c>
      <c r="H1611" s="3">
        <f t="shared" si="71"/>
        <v>0.45000000000004547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198000.93</v>
      </c>
      <c r="D1612" s="2">
        <v>0</v>
      </c>
      <c r="E1612" s="2">
        <v>0</v>
      </c>
      <c r="F1612" s="2">
        <v>0</v>
      </c>
      <c r="G1612" s="3">
        <f t="shared" si="70"/>
        <v>6138.0288299999993</v>
      </c>
      <c r="H1612" s="3">
        <f t="shared" si="71"/>
        <v>7.0000000006984919E-2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2822953.09</v>
      </c>
      <c r="D1613" s="2">
        <v>0</v>
      </c>
      <c r="E1613" s="2">
        <v>0</v>
      </c>
      <c r="F1613" s="2">
        <v>0</v>
      </c>
      <c r="G1613" s="3">
        <f t="shared" si="70"/>
        <v>90334.498879999999</v>
      </c>
      <c r="H1613" s="3">
        <f t="shared" si="71"/>
        <v>8.9999999850988388E-2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1552036.3</v>
      </c>
      <c r="D1620" s="2">
        <v>0</v>
      </c>
      <c r="E1620" s="2">
        <v>0</v>
      </c>
      <c r="F1620" s="2">
        <v>0</v>
      </c>
      <c r="G1620" s="3">
        <f>B1620/1000*C1620</f>
        <v>60529.415700000005</v>
      </c>
      <c r="H1620" s="3">
        <f>ABS(C1620-ROUND(C1620,0))</f>
        <v>0.30000000004656613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1616618.9800000014</v>
      </c>
      <c r="D1621" s="2">
        <v>0</v>
      </c>
      <c r="E1621" s="2">
        <v>0</v>
      </c>
      <c r="F1621" s="2">
        <v>0</v>
      </c>
      <c r="G1621" s="3">
        <f t="shared" si="70"/>
        <v>64664.759200000059</v>
      </c>
      <c r="H1621" s="3">
        <f t="shared" si="71"/>
        <v>1.999999862164259E-2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1616618.9799999997</v>
      </c>
      <c r="D1681" s="2">
        <v>0</v>
      </c>
      <c r="E1681" s="2">
        <v>0</v>
      </c>
      <c r="F1681" s="2">
        <v>0</v>
      </c>
      <c r="G1681" s="3">
        <f t="shared" si="70"/>
        <v>161661.89799999999</v>
      </c>
      <c r="H1681" s="3">
        <f t="shared" si="71"/>
        <v>2.0000000251457095E-2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153218</v>
      </c>
      <c r="D1683" s="2">
        <v>0</v>
      </c>
      <c r="E1683" s="2">
        <v>0</v>
      </c>
      <c r="F1683" s="2">
        <v>0</v>
      </c>
      <c r="G1683" s="3">
        <f t="shared" si="70"/>
        <v>15628.235999999999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748336.09</v>
      </c>
      <c r="D1684" s="2">
        <v>0</v>
      </c>
      <c r="E1684" s="2">
        <v>0</v>
      </c>
      <c r="F1684" s="2">
        <v>0</v>
      </c>
      <c r="G1684" s="3">
        <f t="shared" si="70"/>
        <v>77078.617269999988</v>
      </c>
      <c r="H1684" s="3">
        <f t="shared" si="71"/>
        <v>8.999999996740371E-2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635000</v>
      </c>
      <c r="D1685" s="2">
        <v>0</v>
      </c>
      <c r="E1685" s="2">
        <v>0</v>
      </c>
      <c r="F1685" s="2">
        <v>0</v>
      </c>
      <c r="G1685" s="3">
        <f>B1685/1000*C1685</f>
        <v>66040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80064.89</v>
      </c>
      <c r="D1686" s="14">
        <v>0</v>
      </c>
      <c r="E1686" s="14">
        <v>0</v>
      </c>
      <c r="F1686" s="14">
        <v>0</v>
      </c>
      <c r="G1686" s="15">
        <f t="shared" si="70"/>
        <v>8406.8134499999996</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28723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2228430.8000000003</v>
      </c>
      <c r="I17" s="275">
        <f>'PR-RAS'!E6</f>
        <v>4100095.38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1607306.0399999998</v>
      </c>
      <c r="I18" s="275">
        <f>'PR-RAS'!E152</f>
        <v>1925206.1099999999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228484.56999999931</v>
      </c>
      <c r="I20" s="275">
        <f>'PR-RAS'!E650</f>
        <v>905712.72999999928</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7841868.2199999988</v>
      </c>
      <c r="I22" s="275">
        <f>BILANCA!E7</f>
        <v>10487908.389999999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1318232.6300000001</v>
      </c>
      <c r="I23" s="275">
        <f>BILANCA!E69</f>
        <v>1227621.73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551044.63</v>
      </c>
      <c r="I24" s="275">
        <f>BILANCA!E177</f>
        <v>1616618.9799999997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8609056.2200000007</v>
      </c>
      <c r="I25" s="275">
        <f>BILANCA!E251</f>
        <v>10098911.139999999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677092.19</v>
      </c>
      <c r="I27" s="275">
        <f>'RAS-funkcijski'!E5</f>
        <v>710201.82</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260920.98</v>
      </c>
      <c r="I28" s="275">
        <f>'RAS-funkcijski'!E35</f>
        <v>259240.11</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59474.86</v>
      </c>
      <c r="I29" s="275">
        <f>'RAS-funkcijski'!E88</f>
        <v>42177.15</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465911.18</v>
      </c>
      <c r="I30" s="275">
        <f>'RAS-funkcijski'!E114</f>
        <v>666341.34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2335679.44</v>
      </c>
      <c r="I31" s="275">
        <f>'RAS-funkcijski'!E141</f>
        <v>5303731.55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551044.63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1616618.9800000014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1616618.9799999997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2" zoomScaleNormal="100" workbookViewId="0">
      <selection activeCell="E74" sqref="E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2228430.8000000003</v>
      </c>
      <c r="E6" s="60">
        <f>E7+E43+E49+E82+E106+E125+E134+E140</f>
        <v>4100095.38</v>
      </c>
      <c r="F6" s="45">
        <f t="shared" ref="F6:F132" si="0">IF(D6&lt;&gt;0,IF(E6/D6&gt;=100,"&gt;&gt;100",E6/D6*100),"-")</f>
        <v>183.99024910264205</v>
      </c>
    </row>
    <row r="7" spans="1:24" ht="12.75" customHeight="1" x14ac:dyDescent="0.2">
      <c r="A7" s="63">
        <v>61</v>
      </c>
      <c r="B7" s="220" t="s">
        <v>17</v>
      </c>
      <c r="C7" s="247" t="s">
        <v>18</v>
      </c>
      <c r="D7" s="60">
        <f>D8+D17+D23+D29+D36+D39</f>
        <v>860455.23</v>
      </c>
      <c r="E7" s="60">
        <f>E8+E17+E23+E29+E36+E39</f>
        <v>941737.36</v>
      </c>
      <c r="F7" s="45">
        <f t="shared" si="0"/>
        <v>109.44641012874081</v>
      </c>
    </row>
    <row r="8" spans="1:24" ht="12.75" customHeight="1" x14ac:dyDescent="0.2">
      <c r="A8" s="63">
        <v>611</v>
      </c>
      <c r="B8" s="220" t="s">
        <v>19</v>
      </c>
      <c r="C8" s="247" t="s">
        <v>20</v>
      </c>
      <c r="D8" s="60">
        <f>SUM(D9:D14)-D15-D16</f>
        <v>808903.17</v>
      </c>
      <c r="E8" s="60">
        <f>SUM(E9:E14)-E15-E16</f>
        <v>879452.27</v>
      </c>
      <c r="F8" s="45">
        <f t="shared" si="0"/>
        <v>108.72157541427363</v>
      </c>
    </row>
    <row r="9" spans="1:24" ht="12.75" customHeight="1" x14ac:dyDescent="0.2">
      <c r="A9" s="63">
        <v>6111</v>
      </c>
      <c r="B9" s="65" t="s">
        <v>21</v>
      </c>
      <c r="C9" s="247" t="s">
        <v>22</v>
      </c>
      <c r="D9" s="194">
        <v>808903.17</v>
      </c>
      <c r="E9" s="194">
        <v>879452.27</v>
      </c>
      <c r="F9" s="45">
        <f t="shared" si="0"/>
        <v>108.72157541427363</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44169.45</v>
      </c>
      <c r="E23" s="60">
        <f t="shared" si="2"/>
        <v>56656.19</v>
      </c>
      <c r="F23" s="45">
        <f t="shared" si="0"/>
        <v>128.27008260234166</v>
      </c>
    </row>
    <row r="24" spans="1:6" ht="12.75" customHeight="1" x14ac:dyDescent="0.2">
      <c r="A24" s="63">
        <v>6131</v>
      </c>
      <c r="B24" s="65" t="s">
        <v>51</v>
      </c>
      <c r="C24" s="247" t="s">
        <v>52</v>
      </c>
      <c r="D24" s="194">
        <v>174.45</v>
      </c>
      <c r="E24" s="194">
        <v>3355.93</v>
      </c>
      <c r="F24" s="45">
        <f t="shared" si="0"/>
        <v>1923.7202636858701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43995</v>
      </c>
      <c r="E27" s="194">
        <v>53300.26</v>
      </c>
      <c r="F27" s="45">
        <f t="shared" si="0"/>
        <v>121.15072167291738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7382.61</v>
      </c>
      <c r="E29" s="60">
        <f>SUM(E30:E35)</f>
        <v>5628.9</v>
      </c>
      <c r="F29" s="45">
        <f t="shared" si="0"/>
        <v>76.245392889506562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7170.25</v>
      </c>
      <c r="E31" s="194">
        <v>5628.9</v>
      </c>
      <c r="F31" s="45">
        <f t="shared" si="0"/>
        <v>78.503538928210304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212.36</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922983.2</v>
      </c>
      <c r="E49" s="60">
        <f>E50+E53+E58+E61+E64+E68+E71+E74+E77</f>
        <v>2652458.56</v>
      </c>
      <c r="F49" s="45">
        <f t="shared" si="0"/>
        <v>287.37885586649901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361591.66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361591.66</v>
      </c>
      <c r="E57" s="194">
        <v>0</v>
      </c>
      <c r="F57" s="45">
        <f t="shared" si="0"/>
        <v>0</v>
      </c>
    </row>
    <row r="58" spans="1:6" ht="24" x14ac:dyDescent="0.2">
      <c r="A58" s="63">
        <v>633</v>
      </c>
      <c r="B58" s="65" t="s">
        <v>119</v>
      </c>
      <c r="C58" s="247" t="s">
        <v>120</v>
      </c>
      <c r="D58" s="60">
        <f t="shared" ref="D58:E58" si="9">SUM(D59:D60)</f>
        <v>560095.34</v>
      </c>
      <c r="E58" s="60">
        <f t="shared" si="9"/>
        <v>546563.26</v>
      </c>
      <c r="F58" s="45">
        <f t="shared" si="0"/>
        <v>97.583968472224754</v>
      </c>
    </row>
    <row r="59" spans="1:6" ht="24" x14ac:dyDescent="0.2">
      <c r="A59" s="63">
        <v>6331</v>
      </c>
      <c r="B59" s="65" t="s">
        <v>121</v>
      </c>
      <c r="C59" s="247" t="s">
        <v>122</v>
      </c>
      <c r="D59" s="194">
        <v>493515.22</v>
      </c>
      <c r="E59" s="194">
        <v>542245.26</v>
      </c>
      <c r="F59" s="45">
        <f t="shared" si="0"/>
        <v>109.87407034782028</v>
      </c>
    </row>
    <row r="60" spans="1:6" ht="24" x14ac:dyDescent="0.2">
      <c r="A60" s="63">
        <v>6332</v>
      </c>
      <c r="B60" s="65" t="s">
        <v>123</v>
      </c>
      <c r="C60" s="247" t="s">
        <v>124</v>
      </c>
      <c r="D60" s="194">
        <v>66580.12</v>
      </c>
      <c r="E60" s="194">
        <v>4318</v>
      </c>
      <c r="F60" s="45">
        <f t="shared" si="0"/>
        <v>6.4854193714279873</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1296.2</v>
      </c>
      <c r="E68" s="60">
        <f t="shared" si="11"/>
        <v>1133.5999999999999</v>
      </c>
      <c r="F68" s="45">
        <f t="shared" si="0"/>
        <v>87.455639561796005</v>
      </c>
    </row>
    <row r="69" spans="1:6" ht="12.75" customHeight="1" x14ac:dyDescent="0.2">
      <c r="A69" s="63" t="s">
        <v>141</v>
      </c>
      <c r="B69" s="64" t="s">
        <v>142</v>
      </c>
      <c r="C69" s="247" t="s">
        <v>141</v>
      </c>
      <c r="D69" s="194">
        <v>1296.2</v>
      </c>
      <c r="E69" s="194">
        <v>1133.5999999999999</v>
      </c>
      <c r="F69" s="45">
        <f t="shared" si="0"/>
        <v>87.455639561796005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2104761.7000000002</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2104761.7000000002</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235605.67</v>
      </c>
      <c r="E82" s="60">
        <f t="shared" si="15"/>
        <v>248701.65</v>
      </c>
      <c r="F82" s="45">
        <f t="shared" si="0"/>
        <v>105.55843159462164</v>
      </c>
    </row>
    <row r="83" spans="1:6" ht="12.75" customHeight="1" x14ac:dyDescent="0.2">
      <c r="A83" s="63">
        <v>641</v>
      </c>
      <c r="B83" s="64" t="s">
        <v>169</v>
      </c>
      <c r="C83" s="247" t="s">
        <v>170</v>
      </c>
      <c r="D83" s="60">
        <f t="shared" ref="D83:E83" si="16">SUM(D84:D90)</f>
        <v>23.17</v>
      </c>
      <c r="E83" s="60">
        <f t="shared" si="16"/>
        <v>1027.94</v>
      </c>
      <c r="F83" s="45">
        <f t="shared" si="0"/>
        <v>4436.5127319810099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23.17</v>
      </c>
      <c r="E85" s="194">
        <v>159.38</v>
      </c>
      <c r="F85" s="45">
        <f t="shared" si="0"/>
        <v>687.87224859732407</v>
      </c>
    </row>
    <row r="86" spans="1:6" ht="12.75" customHeight="1" x14ac:dyDescent="0.2">
      <c r="A86" s="63">
        <v>6414</v>
      </c>
      <c r="B86" s="64" t="s">
        <v>175</v>
      </c>
      <c r="C86" s="247" t="s">
        <v>176</v>
      </c>
      <c r="D86" s="194">
        <v>0</v>
      </c>
      <c r="E86" s="194">
        <v>868.56</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235582.5</v>
      </c>
      <c r="E91" s="60">
        <f t="shared" si="17"/>
        <v>247673.71</v>
      </c>
      <c r="F91" s="45">
        <f t="shared" si="0"/>
        <v>105.13247376184563</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39817.19</v>
      </c>
      <c r="E93" s="194">
        <v>40168.81</v>
      </c>
      <c r="F93" s="45">
        <f t="shared" si="0"/>
        <v>100.8830859234416</v>
      </c>
    </row>
    <row r="94" spans="1:6" ht="12.75" customHeight="1" x14ac:dyDescent="0.2">
      <c r="A94" s="63">
        <v>6423</v>
      </c>
      <c r="B94" s="64" t="s">
        <v>191</v>
      </c>
      <c r="C94" s="247" t="s">
        <v>192</v>
      </c>
      <c r="D94" s="194">
        <v>175930.2</v>
      </c>
      <c r="E94" s="194">
        <v>185304.46</v>
      </c>
      <c r="F94" s="45">
        <f t="shared" si="0"/>
        <v>105.32839728483228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19835.11</v>
      </c>
      <c r="E97" s="194">
        <v>22200.44</v>
      </c>
      <c r="F97" s="45">
        <f t="shared" si="0"/>
        <v>111.92496537705108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209107.97999999998</v>
      </c>
      <c r="E106" s="60">
        <f>E107+E112+E120+E124</f>
        <v>256927.81</v>
      </c>
      <c r="F106" s="45">
        <f t="shared" si="0"/>
        <v>122.86848641548735</v>
      </c>
    </row>
    <row r="107" spans="1:6" ht="12.75" customHeight="1" x14ac:dyDescent="0.2">
      <c r="A107" s="63">
        <v>651</v>
      </c>
      <c r="B107" s="64" t="s">
        <v>217</v>
      </c>
      <c r="C107" s="247" t="s">
        <v>218</v>
      </c>
      <c r="D107" s="60">
        <f t="shared" ref="D107:E107" si="19">SUM(D108:D111)</f>
        <v>22.29</v>
      </c>
      <c r="E107" s="60">
        <f t="shared" si="19"/>
        <v>16.38</v>
      </c>
      <c r="F107" s="45">
        <f t="shared" si="0"/>
        <v>73.485868102288023</v>
      </c>
    </row>
    <row r="108" spans="1:6" ht="12.75" customHeight="1" x14ac:dyDescent="0.2">
      <c r="A108" s="63">
        <v>6511</v>
      </c>
      <c r="B108" s="64" t="s">
        <v>219</v>
      </c>
      <c r="C108" s="247" t="s">
        <v>220</v>
      </c>
      <c r="D108" s="194">
        <v>0</v>
      </c>
      <c r="E108" s="194">
        <v>14.33</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22.29</v>
      </c>
      <c r="E110" s="194">
        <v>2.0499999999999998</v>
      </c>
      <c r="F110" s="45">
        <f t="shared" si="0"/>
        <v>9.1969493046209063</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86191.81</v>
      </c>
      <c r="E112" s="60">
        <f t="shared" si="20"/>
        <v>137217.97999999998</v>
      </c>
      <c r="F112" s="45">
        <f t="shared" si="0"/>
        <v>159.20071756237627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5660.6</v>
      </c>
      <c r="E114" s="194">
        <v>3682.93</v>
      </c>
      <c r="F114" s="45">
        <f t="shared" si="0"/>
        <v>65.062537540190078</v>
      </c>
    </row>
    <row r="115" spans="1:6" ht="12.75" customHeight="1" x14ac:dyDescent="0.2">
      <c r="A115" s="63">
        <v>6524</v>
      </c>
      <c r="B115" s="64" t="s">
        <v>233</v>
      </c>
      <c r="C115" s="247" t="s">
        <v>234</v>
      </c>
      <c r="D115" s="194">
        <v>18663.98</v>
      </c>
      <c r="E115" s="194">
        <v>73199.69</v>
      </c>
      <c r="F115" s="45">
        <f t="shared" si="0"/>
        <v>392.19764487531597</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61867.23</v>
      </c>
      <c r="E117" s="194">
        <v>60335.360000000001</v>
      </c>
      <c r="F117" s="45">
        <f t="shared" si="0"/>
        <v>97.523939571886444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122893.87999999999</v>
      </c>
      <c r="E120" s="60">
        <f t="shared" si="21"/>
        <v>119693.45</v>
      </c>
      <c r="F120" s="45">
        <f t="shared" si="0"/>
        <v>97.395777560282099</v>
      </c>
    </row>
    <row r="121" spans="1:6" ht="12.75" customHeight="1" x14ac:dyDescent="0.2">
      <c r="A121" s="63">
        <v>6531</v>
      </c>
      <c r="B121" s="64" t="s">
        <v>245</v>
      </c>
      <c r="C121" s="247" t="s">
        <v>246</v>
      </c>
      <c r="D121" s="194">
        <v>6409.37</v>
      </c>
      <c r="E121" s="194">
        <v>3382.66</v>
      </c>
      <c r="F121" s="45">
        <f t="shared" si="0"/>
        <v>52.776793975070866</v>
      </c>
    </row>
    <row r="122" spans="1:6" ht="12.75" customHeight="1" x14ac:dyDescent="0.2">
      <c r="A122" s="63">
        <v>6532</v>
      </c>
      <c r="B122" s="64" t="s">
        <v>247</v>
      </c>
      <c r="C122" s="247" t="s">
        <v>248</v>
      </c>
      <c r="D122" s="194">
        <v>116484.51</v>
      </c>
      <c r="E122" s="194">
        <v>116310.79</v>
      </c>
      <c r="F122" s="45">
        <f t="shared" si="0"/>
        <v>99.850864290882967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278.72000000000003</v>
      </c>
      <c r="E140" s="60">
        <f t="shared" si="28"/>
        <v>270</v>
      </c>
      <c r="F140" s="45">
        <f t="shared" si="26"/>
        <v>96.871412169919623</v>
      </c>
    </row>
    <row r="141" spans="1:6" ht="12.75" customHeight="1" x14ac:dyDescent="0.2">
      <c r="A141" s="63">
        <v>681</v>
      </c>
      <c r="B141" s="65" t="s">
        <v>285</v>
      </c>
      <c r="C141" s="247" t="s">
        <v>286</v>
      </c>
      <c r="D141" s="60">
        <f t="shared" ref="D141:E141" si="29">SUM(D142:D150)</f>
        <v>278.72000000000003</v>
      </c>
      <c r="E141" s="60">
        <f t="shared" si="29"/>
        <v>270</v>
      </c>
      <c r="F141" s="45">
        <f t="shared" si="26"/>
        <v>96.871412169919623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278.72000000000003</v>
      </c>
      <c r="E150" s="194">
        <v>270</v>
      </c>
      <c r="F150" s="45">
        <f t="shared" si="26"/>
        <v>96.871412169919623</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1607306.0399999998</v>
      </c>
      <c r="E152" s="60">
        <f>E153+E164+E202+E221+E230+E262+E273</f>
        <v>1925206.1099999999</v>
      </c>
      <c r="F152" s="45">
        <f t="shared" si="26"/>
        <v>119.77844057625767</v>
      </c>
    </row>
    <row r="153" spans="1:6" ht="12.75" customHeight="1" x14ac:dyDescent="0.2">
      <c r="A153" s="63">
        <v>31</v>
      </c>
      <c r="B153" s="64" t="s">
        <v>308</v>
      </c>
      <c r="C153" s="247" t="s">
        <v>309</v>
      </c>
      <c r="D153" s="60">
        <f t="shared" ref="D153:E153" si="30">D154+D159+D160</f>
        <v>646842.22</v>
      </c>
      <c r="E153" s="60">
        <f t="shared" si="30"/>
        <v>812492.72</v>
      </c>
      <c r="F153" s="45">
        <f t="shared" si="26"/>
        <v>125.60910448919059</v>
      </c>
    </row>
    <row r="154" spans="1:6" ht="12.75" customHeight="1" x14ac:dyDescent="0.2">
      <c r="A154" s="63">
        <v>311</v>
      </c>
      <c r="B154" s="64" t="s">
        <v>310</v>
      </c>
      <c r="C154" s="247" t="s">
        <v>311</v>
      </c>
      <c r="D154" s="60">
        <f t="shared" ref="D154:E154" si="31">SUM(D155:D158)</f>
        <v>525095.76</v>
      </c>
      <c r="E154" s="60">
        <f t="shared" si="31"/>
        <v>665222.87</v>
      </c>
      <c r="F154" s="45">
        <f t="shared" si="26"/>
        <v>126.6860105669107</v>
      </c>
    </row>
    <row r="155" spans="1:6" ht="12.75" customHeight="1" x14ac:dyDescent="0.2">
      <c r="A155" s="63">
        <v>3111</v>
      </c>
      <c r="B155" s="64" t="s">
        <v>312</v>
      </c>
      <c r="C155" s="247" t="s">
        <v>313</v>
      </c>
      <c r="D155" s="194">
        <v>525095.76</v>
      </c>
      <c r="E155" s="194">
        <v>665222.87</v>
      </c>
      <c r="F155" s="45">
        <f t="shared" si="26"/>
        <v>126.6860105669107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35197.85</v>
      </c>
      <c r="E159" s="194">
        <v>37518.589999999997</v>
      </c>
      <c r="F159" s="45">
        <f t="shared" si="26"/>
        <v>106.59341408637175</v>
      </c>
    </row>
    <row r="160" spans="1:6" ht="12.75" customHeight="1" x14ac:dyDescent="0.2">
      <c r="A160" s="63">
        <v>313</v>
      </c>
      <c r="B160" s="65" t="s">
        <v>322</v>
      </c>
      <c r="C160" s="247" t="s">
        <v>323</v>
      </c>
      <c r="D160" s="60">
        <f t="shared" ref="D160:E160" si="32">SUM(D161:D163)</f>
        <v>86548.61</v>
      </c>
      <c r="E160" s="60">
        <f t="shared" si="32"/>
        <v>109751.26</v>
      </c>
      <c r="F160" s="45">
        <f t="shared" si="26"/>
        <v>126.80880721250173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86548.61</v>
      </c>
      <c r="E162" s="194">
        <v>109751.26</v>
      </c>
      <c r="F162" s="45">
        <f t="shared" si="26"/>
        <v>126.80880721250173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699768.76</v>
      </c>
      <c r="E164" s="60">
        <f>E165+E170+E178+E188+E189+E194</f>
        <v>810933.12</v>
      </c>
      <c r="F164" s="45">
        <f t="shared" si="26"/>
        <v>115.88587064103861</v>
      </c>
    </row>
    <row r="165" spans="1:6" ht="12.75" customHeight="1" x14ac:dyDescent="0.2">
      <c r="A165" s="63">
        <v>321</v>
      </c>
      <c r="B165" s="64" t="s">
        <v>332</v>
      </c>
      <c r="C165" s="247" t="s">
        <v>333</v>
      </c>
      <c r="D165" s="60">
        <f t="shared" ref="D165:E165" si="33">SUM(D166:D169)</f>
        <v>10543.8</v>
      </c>
      <c r="E165" s="60">
        <f t="shared" si="33"/>
        <v>11076.54</v>
      </c>
      <c r="F165" s="45">
        <f t="shared" si="26"/>
        <v>105.05263756899792</v>
      </c>
    </row>
    <row r="166" spans="1:6" ht="12.75" customHeight="1" x14ac:dyDescent="0.2">
      <c r="A166" s="63">
        <v>3211</v>
      </c>
      <c r="B166" s="64" t="s">
        <v>334</v>
      </c>
      <c r="C166" s="247" t="s">
        <v>335</v>
      </c>
      <c r="D166" s="194">
        <v>2331.61</v>
      </c>
      <c r="E166" s="194">
        <v>2643</v>
      </c>
      <c r="F166" s="45">
        <f t="shared" si="26"/>
        <v>113.35514944609089</v>
      </c>
    </row>
    <row r="167" spans="1:6" ht="12.75" customHeight="1" x14ac:dyDescent="0.2">
      <c r="A167" s="63">
        <v>3212</v>
      </c>
      <c r="B167" s="64" t="s">
        <v>336</v>
      </c>
      <c r="C167" s="247" t="s">
        <v>337</v>
      </c>
      <c r="D167" s="194">
        <v>7522.19</v>
      </c>
      <c r="E167" s="194">
        <v>7602.77</v>
      </c>
      <c r="F167" s="45">
        <f t="shared" si="26"/>
        <v>101.07123058577356</v>
      </c>
    </row>
    <row r="168" spans="1:6" ht="12.75" customHeight="1" x14ac:dyDescent="0.2">
      <c r="A168" s="63">
        <v>3213</v>
      </c>
      <c r="B168" s="64" t="s">
        <v>338</v>
      </c>
      <c r="C168" s="247" t="s">
        <v>339</v>
      </c>
      <c r="D168" s="194">
        <v>690</v>
      </c>
      <c r="E168" s="194">
        <v>830.77</v>
      </c>
      <c r="F168" s="45">
        <f t="shared" si="26"/>
        <v>120.40144927536231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117474.84</v>
      </c>
      <c r="E170" s="60">
        <f t="shared" si="34"/>
        <v>99386.49</v>
      </c>
      <c r="F170" s="45">
        <f t="shared" si="26"/>
        <v>84.602362514390322</v>
      </c>
    </row>
    <row r="171" spans="1:6" ht="12.75" customHeight="1" x14ac:dyDescent="0.2">
      <c r="A171" s="63">
        <v>3221</v>
      </c>
      <c r="B171" s="64" t="s">
        <v>344</v>
      </c>
      <c r="C171" s="247" t="s">
        <v>345</v>
      </c>
      <c r="D171" s="194">
        <v>12365.69</v>
      </c>
      <c r="E171" s="194">
        <v>13386.38</v>
      </c>
      <c r="F171" s="45">
        <f t="shared" si="26"/>
        <v>108.25420983382243</v>
      </c>
    </row>
    <row r="172" spans="1:6" ht="12.75" customHeight="1" x14ac:dyDescent="0.2">
      <c r="A172" s="63">
        <v>3222</v>
      </c>
      <c r="B172" s="64" t="s">
        <v>346</v>
      </c>
      <c r="C172" s="247" t="s">
        <v>347</v>
      </c>
      <c r="D172" s="194">
        <v>28602.34</v>
      </c>
      <c r="E172" s="194">
        <v>27135.7</v>
      </c>
      <c r="F172" s="45">
        <f t="shared" si="26"/>
        <v>94.872307650353079</v>
      </c>
    </row>
    <row r="173" spans="1:6" ht="12.75" customHeight="1" x14ac:dyDescent="0.2">
      <c r="A173" s="63">
        <v>3223</v>
      </c>
      <c r="B173" s="65" t="s">
        <v>348</v>
      </c>
      <c r="C173" s="247" t="s">
        <v>349</v>
      </c>
      <c r="D173" s="194">
        <v>52472.15</v>
      </c>
      <c r="E173" s="194">
        <v>48106.400000000001</v>
      </c>
      <c r="F173" s="45">
        <f t="shared" si="26"/>
        <v>91.679872084524845</v>
      </c>
    </row>
    <row r="174" spans="1:6" ht="12.75" customHeight="1" x14ac:dyDescent="0.2">
      <c r="A174" s="63">
        <v>3224</v>
      </c>
      <c r="B174" s="65" t="s">
        <v>350</v>
      </c>
      <c r="C174" s="247" t="s">
        <v>351</v>
      </c>
      <c r="D174" s="194">
        <v>4565.3900000000003</v>
      </c>
      <c r="E174" s="194">
        <v>2840.25</v>
      </c>
      <c r="F174" s="45">
        <f t="shared" si="26"/>
        <v>62.212647769412911</v>
      </c>
    </row>
    <row r="175" spans="1:6" ht="12.75" customHeight="1" x14ac:dyDescent="0.2">
      <c r="A175" s="63">
        <v>3225</v>
      </c>
      <c r="B175" s="65" t="s">
        <v>352</v>
      </c>
      <c r="C175" s="247" t="s">
        <v>353</v>
      </c>
      <c r="D175" s="194">
        <v>18372.39</v>
      </c>
      <c r="E175" s="194">
        <v>7917.76</v>
      </c>
      <c r="F175" s="45">
        <f t="shared" si="26"/>
        <v>43.095971727140565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1096.8800000000001</v>
      </c>
      <c r="E177" s="194">
        <v>0</v>
      </c>
      <c r="F177" s="45">
        <f t="shared" si="26"/>
        <v>0</v>
      </c>
    </row>
    <row r="178" spans="1:6" ht="12.75" customHeight="1" x14ac:dyDescent="0.2">
      <c r="A178" s="63">
        <v>323</v>
      </c>
      <c r="B178" s="65" t="s">
        <v>358</v>
      </c>
      <c r="C178" s="247" t="s">
        <v>359</v>
      </c>
      <c r="D178" s="60">
        <f t="shared" ref="D178:E178" si="35">SUM(D179:D187)</f>
        <v>483243.9</v>
      </c>
      <c r="E178" s="60">
        <f t="shared" si="35"/>
        <v>584090.25</v>
      </c>
      <c r="F178" s="45">
        <f t="shared" si="26"/>
        <v>120.86862348391773</v>
      </c>
    </row>
    <row r="179" spans="1:6" ht="12.75" customHeight="1" x14ac:dyDescent="0.2">
      <c r="A179" s="63">
        <v>3231</v>
      </c>
      <c r="B179" s="65" t="s">
        <v>360</v>
      </c>
      <c r="C179" s="247" t="s">
        <v>361</v>
      </c>
      <c r="D179" s="194">
        <v>18753.009999999998</v>
      </c>
      <c r="E179" s="194">
        <v>12226.51</v>
      </c>
      <c r="F179" s="45">
        <f t="shared" si="26"/>
        <v>65.197586947375385</v>
      </c>
    </row>
    <row r="180" spans="1:6" ht="12.75" customHeight="1" x14ac:dyDescent="0.2">
      <c r="A180" s="63">
        <v>3232</v>
      </c>
      <c r="B180" s="65" t="s">
        <v>362</v>
      </c>
      <c r="C180" s="247" t="s">
        <v>363</v>
      </c>
      <c r="D180" s="194">
        <v>23991.96</v>
      </c>
      <c r="E180" s="194">
        <v>75168.539999999994</v>
      </c>
      <c r="F180" s="45">
        <f t="shared" si="26"/>
        <v>313.30720791465143</v>
      </c>
    </row>
    <row r="181" spans="1:6" ht="12.75" customHeight="1" x14ac:dyDescent="0.2">
      <c r="A181" s="63">
        <v>3233</v>
      </c>
      <c r="B181" s="65" t="s">
        <v>364</v>
      </c>
      <c r="C181" s="247" t="s">
        <v>365</v>
      </c>
      <c r="D181" s="194">
        <v>19462.37</v>
      </c>
      <c r="E181" s="194">
        <v>12934.07</v>
      </c>
      <c r="F181" s="45">
        <f t="shared" si="26"/>
        <v>66.45680870315384</v>
      </c>
    </row>
    <row r="182" spans="1:6" ht="12.75" customHeight="1" x14ac:dyDescent="0.2">
      <c r="A182" s="63">
        <v>3234</v>
      </c>
      <c r="B182" s="65" t="s">
        <v>366</v>
      </c>
      <c r="C182" s="247" t="s">
        <v>367</v>
      </c>
      <c r="D182" s="194">
        <v>262776.94</v>
      </c>
      <c r="E182" s="194">
        <v>332378.3</v>
      </c>
      <c r="F182" s="45">
        <f t="shared" si="26"/>
        <v>126.48685992005232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15242.18</v>
      </c>
      <c r="E184" s="194">
        <v>20353.18</v>
      </c>
      <c r="F184" s="45">
        <f t="shared" si="26"/>
        <v>133.53194884196355</v>
      </c>
    </row>
    <row r="185" spans="1:6" ht="12.75" customHeight="1" x14ac:dyDescent="0.2">
      <c r="A185" s="63">
        <v>3237</v>
      </c>
      <c r="B185" s="64" t="s">
        <v>372</v>
      </c>
      <c r="C185" s="247" t="s">
        <v>373</v>
      </c>
      <c r="D185" s="194">
        <v>88795.89</v>
      </c>
      <c r="E185" s="194">
        <v>72969.509999999995</v>
      </c>
      <c r="F185" s="45">
        <f t="shared" si="26"/>
        <v>82.176675069082577</v>
      </c>
    </row>
    <row r="186" spans="1:6" ht="12.75" customHeight="1" x14ac:dyDescent="0.2">
      <c r="A186" s="63">
        <v>3238</v>
      </c>
      <c r="B186" s="64" t="s">
        <v>374</v>
      </c>
      <c r="C186" s="247" t="s">
        <v>375</v>
      </c>
      <c r="D186" s="194">
        <v>24980.81</v>
      </c>
      <c r="E186" s="194">
        <v>30689.53</v>
      </c>
      <c r="F186" s="45">
        <f t="shared" si="26"/>
        <v>122.85242151875779</v>
      </c>
    </row>
    <row r="187" spans="1:6" ht="12.75" customHeight="1" x14ac:dyDescent="0.2">
      <c r="A187" s="63">
        <v>3239</v>
      </c>
      <c r="B187" s="64" t="s">
        <v>376</v>
      </c>
      <c r="C187" s="247" t="s">
        <v>377</v>
      </c>
      <c r="D187" s="194">
        <v>29240.74</v>
      </c>
      <c r="E187" s="194">
        <v>27370.61</v>
      </c>
      <c r="F187" s="45">
        <f t="shared" si="26"/>
        <v>93.604368425696478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88506.22</v>
      </c>
      <c r="E194" s="60">
        <f t="shared" si="36"/>
        <v>116379.84</v>
      </c>
      <c r="F194" s="45">
        <f t="shared" si="26"/>
        <v>131.49340238460076</v>
      </c>
    </row>
    <row r="195" spans="1:6" ht="12.75" customHeight="1" x14ac:dyDescent="0.2">
      <c r="A195" s="63">
        <v>3291</v>
      </c>
      <c r="B195" s="183" t="s">
        <v>392</v>
      </c>
      <c r="C195" s="247" t="s">
        <v>393</v>
      </c>
      <c r="D195" s="194">
        <v>14549.2</v>
      </c>
      <c r="E195" s="194">
        <v>27792.74</v>
      </c>
      <c r="F195" s="45">
        <f t="shared" si="26"/>
        <v>191.02589833117975</v>
      </c>
    </row>
    <row r="196" spans="1:6" ht="12.75" customHeight="1" x14ac:dyDescent="0.2">
      <c r="A196" s="63">
        <v>3292</v>
      </c>
      <c r="B196" s="64" t="s">
        <v>394</v>
      </c>
      <c r="C196" s="247" t="s">
        <v>395</v>
      </c>
      <c r="D196" s="194">
        <v>3602.96</v>
      </c>
      <c r="E196" s="194">
        <v>1181.0999999999999</v>
      </c>
      <c r="F196" s="45">
        <f t="shared" si="26"/>
        <v>32.781379754424137</v>
      </c>
    </row>
    <row r="197" spans="1:6" ht="12.75" customHeight="1" x14ac:dyDescent="0.2">
      <c r="A197" s="63">
        <v>3293</v>
      </c>
      <c r="B197" s="64" t="s">
        <v>396</v>
      </c>
      <c r="C197" s="247" t="s">
        <v>397</v>
      </c>
      <c r="D197" s="194">
        <v>4094.84</v>
      </c>
      <c r="E197" s="194">
        <v>4333.3</v>
      </c>
      <c r="F197" s="45">
        <f t="shared" si="26"/>
        <v>105.82342655634898</v>
      </c>
    </row>
    <row r="198" spans="1:6" ht="12.75" customHeight="1" x14ac:dyDescent="0.2">
      <c r="A198" s="63">
        <v>3294</v>
      </c>
      <c r="B198" s="64" t="s">
        <v>398</v>
      </c>
      <c r="C198" s="247" t="s">
        <v>399</v>
      </c>
      <c r="D198" s="194">
        <v>456.6</v>
      </c>
      <c r="E198" s="194">
        <v>456.6</v>
      </c>
      <c r="F198" s="45">
        <f t="shared" si="26"/>
        <v>100</v>
      </c>
    </row>
    <row r="199" spans="1:6" ht="12.75" customHeight="1" x14ac:dyDescent="0.2">
      <c r="A199" s="63">
        <v>3295</v>
      </c>
      <c r="B199" s="64" t="s">
        <v>400</v>
      </c>
      <c r="C199" s="247" t="s">
        <v>401</v>
      </c>
      <c r="D199" s="194">
        <v>403.41</v>
      </c>
      <c r="E199" s="194">
        <v>672.27</v>
      </c>
      <c r="F199" s="45">
        <f t="shared" si="26"/>
        <v>166.64683572544061</v>
      </c>
    </row>
    <row r="200" spans="1:6" ht="12.75" customHeight="1" x14ac:dyDescent="0.2">
      <c r="A200" s="63" t="s">
        <v>402</v>
      </c>
      <c r="B200" s="64" t="s">
        <v>403</v>
      </c>
      <c r="C200" s="247" t="s">
        <v>402</v>
      </c>
      <c r="D200" s="194">
        <v>33.18</v>
      </c>
      <c r="E200" s="194">
        <v>9.2899999999999991</v>
      </c>
      <c r="F200" s="45">
        <f t="shared" si="26"/>
        <v>27.998794454490657</v>
      </c>
    </row>
    <row r="201" spans="1:6" ht="12.75" customHeight="1" x14ac:dyDescent="0.2">
      <c r="A201" s="63">
        <v>3299</v>
      </c>
      <c r="B201" s="64" t="s">
        <v>404</v>
      </c>
      <c r="C201" s="247" t="s">
        <v>405</v>
      </c>
      <c r="D201" s="194">
        <v>65366.03</v>
      </c>
      <c r="E201" s="194">
        <v>81934.539999999994</v>
      </c>
      <c r="F201" s="45">
        <f t="shared" si="26"/>
        <v>125.34727900715401</v>
      </c>
    </row>
    <row r="202" spans="1:6" ht="12.75" customHeight="1" x14ac:dyDescent="0.2">
      <c r="A202" s="63">
        <v>34</v>
      </c>
      <c r="B202" s="183" t="s">
        <v>406</v>
      </c>
      <c r="C202" s="247" t="s">
        <v>407</v>
      </c>
      <c r="D202" s="60">
        <f t="shared" ref="D202:E202" si="37">D203+D208+D216</f>
        <v>4631.2299999999996</v>
      </c>
      <c r="E202" s="60">
        <f t="shared" si="37"/>
        <v>10239.040000000001</v>
      </c>
      <c r="F202" s="45">
        <f t="shared" si="26"/>
        <v>221.08683870159766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4631.2299999999996</v>
      </c>
      <c r="E216" s="60">
        <f t="shared" si="40"/>
        <v>10239.040000000001</v>
      </c>
      <c r="F216" s="45">
        <f t="shared" si="26"/>
        <v>221.08683870159766</v>
      </c>
    </row>
    <row r="217" spans="1:6" ht="12.75" customHeight="1" x14ac:dyDescent="0.2">
      <c r="A217" s="63">
        <v>3431</v>
      </c>
      <c r="B217" s="182" t="s">
        <v>436</v>
      </c>
      <c r="C217" s="247" t="s">
        <v>437</v>
      </c>
      <c r="D217" s="194">
        <v>4403</v>
      </c>
      <c r="E217" s="194">
        <v>3420.99</v>
      </c>
      <c r="F217" s="45">
        <f t="shared" si="26"/>
        <v>77.6967976379741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228.23</v>
      </c>
      <c r="E219" s="194">
        <v>6818.05</v>
      </c>
      <c r="F219" s="45">
        <f t="shared" si="26"/>
        <v>2987.3592428690358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53116.160000000003</v>
      </c>
      <c r="E262" s="60">
        <f t="shared" si="55"/>
        <v>43366.94</v>
      </c>
      <c r="F262" s="45">
        <f t="shared" ref="F262:F268" si="56">IF(D262&lt;&gt;0,IF(E262/D262&gt;=100,"&gt;&gt;100",E262/D262*100),"-")</f>
        <v>81.645472865508353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53116.160000000003</v>
      </c>
      <c r="E269" s="60">
        <f t="shared" si="58"/>
        <v>43366.94</v>
      </c>
      <c r="F269" s="45">
        <f t="shared" ref="F269:F272" si="59">IF(D269&lt;&gt;0,IF(E269/D269&gt;=100,"&gt;&gt;100",E269/D269*100),"-")</f>
        <v>81.645472865508353</v>
      </c>
    </row>
    <row r="270" spans="1:6" ht="12.75" customHeight="1" x14ac:dyDescent="0.2">
      <c r="A270" s="63">
        <v>3721</v>
      </c>
      <c r="B270" s="65" t="s">
        <v>533</v>
      </c>
      <c r="C270" s="247" t="s">
        <v>534</v>
      </c>
      <c r="D270" s="194">
        <v>53116.160000000003</v>
      </c>
      <c r="E270" s="194">
        <v>43366.94</v>
      </c>
      <c r="F270" s="45">
        <f t="shared" si="59"/>
        <v>81.645472865508353</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202947.67</v>
      </c>
      <c r="E273" s="60">
        <f t="shared" si="60"/>
        <v>248174.29</v>
      </c>
      <c r="F273" s="45">
        <f t="shared" ref="F273:F277" si="61">IF(D273&lt;&gt;0,IF(E273/D273&gt;=100,"&gt;&gt;100",E273/D273*100),"-")</f>
        <v>122.28486781838885</v>
      </c>
    </row>
    <row r="274" spans="1:6" ht="12.75" customHeight="1" x14ac:dyDescent="0.2">
      <c r="A274" s="63">
        <v>381</v>
      </c>
      <c r="B274" s="64" t="s">
        <v>541</v>
      </c>
      <c r="C274" s="247" t="s">
        <v>542</v>
      </c>
      <c r="D274" s="60">
        <f t="shared" ref="D274:E274" si="62">SUM(D275:D277)</f>
        <v>172947.67</v>
      </c>
      <c r="E274" s="60">
        <f t="shared" si="62"/>
        <v>207618.04</v>
      </c>
      <c r="F274" s="45">
        <f t="shared" si="61"/>
        <v>120.04674014978056</v>
      </c>
    </row>
    <row r="275" spans="1:6" ht="12.75" customHeight="1" x14ac:dyDescent="0.2">
      <c r="A275" s="63">
        <v>3811</v>
      </c>
      <c r="B275" s="64" t="s">
        <v>543</v>
      </c>
      <c r="C275" s="247" t="s">
        <v>544</v>
      </c>
      <c r="D275" s="194">
        <v>172947.67</v>
      </c>
      <c r="E275" s="194">
        <v>207618.04</v>
      </c>
      <c r="F275" s="45">
        <f t="shared" si="61"/>
        <v>120.04674014978056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30000</v>
      </c>
      <c r="E278" s="60">
        <f t="shared" si="63"/>
        <v>0</v>
      </c>
      <c r="F278" s="45">
        <f t="shared" ref="F278:F282" si="64">IF(D278&lt;&gt;0,IF(E278/D278&gt;=100,"&gt;&gt;100",E278/D278*100),"-")</f>
        <v>0</v>
      </c>
    </row>
    <row r="279" spans="1:6" ht="12.75" customHeight="1" x14ac:dyDescent="0.2">
      <c r="A279" s="63">
        <v>3821</v>
      </c>
      <c r="B279" s="64" t="s">
        <v>551</v>
      </c>
      <c r="C279" s="247" t="s">
        <v>552</v>
      </c>
      <c r="D279" s="194">
        <v>30000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40556.25</v>
      </c>
      <c r="F289" s="45" t="str">
        <f t="shared" si="66"/>
        <v>-</v>
      </c>
    </row>
    <row r="290" spans="1:6" ht="24" x14ac:dyDescent="0.2">
      <c r="A290" s="63">
        <v>3861</v>
      </c>
      <c r="B290" s="64" t="s">
        <v>572</v>
      </c>
      <c r="C290" s="247" t="s">
        <v>573</v>
      </c>
      <c r="D290" s="194">
        <v>0</v>
      </c>
      <c r="E290" s="194">
        <v>40556.25</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1607306.0399999998</v>
      </c>
      <c r="E299" s="60">
        <f>E152-E297+E298</f>
        <v>1925206.1099999999</v>
      </c>
      <c r="F299" s="45">
        <f t="shared" si="68"/>
        <v>119.77844057625767</v>
      </c>
    </row>
    <row r="300" spans="1:6" ht="12.75" customHeight="1" x14ac:dyDescent="0.2">
      <c r="A300" s="63" t="s">
        <v>582</v>
      </c>
      <c r="B300" s="64" t="s">
        <v>593</v>
      </c>
      <c r="C300" s="247" t="s">
        <v>594</v>
      </c>
      <c r="D300" s="60">
        <f>IF(D6&gt;=D299,D6-D299,0)</f>
        <v>621124.76000000047</v>
      </c>
      <c r="E300" s="60">
        <f>IF(E6&gt;=E299,E6-E299,0)</f>
        <v>2174889.27</v>
      </c>
      <c r="F300" s="45">
        <f t="shared" si="68"/>
        <v>350.15336854386521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112459.33</v>
      </c>
      <c r="E303" s="194">
        <v>228484.57</v>
      </c>
      <c r="F303" s="45">
        <f t="shared" si="68"/>
        <v>203.17084407314181</v>
      </c>
    </row>
    <row r="304" spans="1:6" ht="12.75" customHeight="1" x14ac:dyDescent="0.2">
      <c r="A304" s="63">
        <v>96</v>
      </c>
      <c r="B304" s="220" t="s">
        <v>601</v>
      </c>
      <c r="C304" s="247" t="s">
        <v>602</v>
      </c>
      <c r="D304" s="194">
        <v>213783.8</v>
      </c>
      <c r="E304" s="194">
        <v>236030.34</v>
      </c>
      <c r="F304" s="45">
        <f t="shared" si="68"/>
        <v>110.40609251028374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7545.38</v>
      </c>
      <c r="E308" s="60">
        <f t="shared" si="71"/>
        <v>26408.01</v>
      </c>
      <c r="F308" s="45">
        <f t="shared" ref="F308:F428" si="72">IF(D308&lt;&gt;0,IF(E308/D308&gt;=100,"&gt;&gt;100",E308/D308*100),"-")</f>
        <v>349.98913242275404</v>
      </c>
    </row>
    <row r="309" spans="1:6" ht="12.75" customHeight="1" x14ac:dyDescent="0.2">
      <c r="A309" s="63">
        <v>71</v>
      </c>
      <c r="B309" s="64" t="s">
        <v>610</v>
      </c>
      <c r="C309" s="247" t="s">
        <v>611</v>
      </c>
      <c r="D309" s="60">
        <f t="shared" ref="D309:E309" si="73">D310+D314</f>
        <v>7545.38</v>
      </c>
      <c r="E309" s="60">
        <f t="shared" si="73"/>
        <v>26408.01</v>
      </c>
      <c r="F309" s="45">
        <f t="shared" si="72"/>
        <v>349.98913242275404</v>
      </c>
    </row>
    <row r="310" spans="1:6" ht="24" x14ac:dyDescent="0.2">
      <c r="A310" s="63">
        <v>711</v>
      </c>
      <c r="B310" s="64" t="s">
        <v>612</v>
      </c>
      <c r="C310" s="247" t="s">
        <v>613</v>
      </c>
      <c r="D310" s="60">
        <f t="shared" ref="D310:E310" si="74">SUM(D311:D313)</f>
        <v>7545.38</v>
      </c>
      <c r="E310" s="60">
        <f t="shared" si="74"/>
        <v>26408.01</v>
      </c>
      <c r="F310" s="45">
        <f t="shared" si="72"/>
        <v>349.98913242275404</v>
      </c>
    </row>
    <row r="311" spans="1:6" ht="12.75" customHeight="1" x14ac:dyDescent="0.2">
      <c r="A311" s="63">
        <v>7111</v>
      </c>
      <c r="B311" s="64" t="s">
        <v>614</v>
      </c>
      <c r="C311" s="247" t="s">
        <v>615</v>
      </c>
      <c r="D311" s="194">
        <v>7545.38</v>
      </c>
      <c r="E311" s="194">
        <v>26408.01</v>
      </c>
      <c r="F311" s="45">
        <f t="shared" si="72"/>
        <v>349.98913242275404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728373.39999999991</v>
      </c>
      <c r="E360" s="60">
        <f t="shared" si="86"/>
        <v>3378525.4399999995</v>
      </c>
      <c r="F360" s="45">
        <f t="shared" si="72"/>
        <v>463.84525299798156</v>
      </c>
    </row>
    <row r="361" spans="1:6" ht="12.75" customHeight="1" x14ac:dyDescent="0.2">
      <c r="A361" s="63">
        <v>41</v>
      </c>
      <c r="B361" s="64" t="s">
        <v>714</v>
      </c>
      <c r="C361" s="247" t="s">
        <v>715</v>
      </c>
      <c r="D361" s="60">
        <f t="shared" ref="D361:E361" si="87">D362+D366</f>
        <v>15487.75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15487.75</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15487.75</v>
      </c>
      <c r="E372" s="194">
        <v>0</v>
      </c>
      <c r="F372" s="45">
        <f t="shared" si="72"/>
        <v>0</v>
      </c>
    </row>
    <row r="373" spans="1:6" ht="24" x14ac:dyDescent="0.2">
      <c r="A373" s="63">
        <v>42</v>
      </c>
      <c r="B373" s="183" t="s">
        <v>730</v>
      </c>
      <c r="C373" s="247" t="s">
        <v>731</v>
      </c>
      <c r="D373" s="60">
        <f t="shared" ref="D373:E373" si="90">D374+D379+D388+D393+D398+D401</f>
        <v>712885.64999999991</v>
      </c>
      <c r="E373" s="60">
        <f t="shared" si="90"/>
        <v>3378525.4399999995</v>
      </c>
      <c r="F373" s="45">
        <f t="shared" si="72"/>
        <v>473.92249233800675</v>
      </c>
    </row>
    <row r="374" spans="1:6" ht="12.75" customHeight="1" x14ac:dyDescent="0.2">
      <c r="A374" s="63">
        <v>421</v>
      </c>
      <c r="B374" s="64" t="s">
        <v>732</v>
      </c>
      <c r="C374" s="247" t="s">
        <v>733</v>
      </c>
      <c r="D374" s="60">
        <f t="shared" ref="D374:E374" si="91">SUM(D375:D378)</f>
        <v>697631.88</v>
      </c>
      <c r="E374" s="60">
        <f t="shared" si="91"/>
        <v>3372711.0999999996</v>
      </c>
      <c r="F374" s="45">
        <f t="shared" si="72"/>
        <v>483.45140133217529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452108.29</v>
      </c>
      <c r="E376" s="194">
        <v>3180199.53</v>
      </c>
      <c r="F376" s="45">
        <f t="shared" si="72"/>
        <v>703.41544279137202</v>
      </c>
    </row>
    <row r="377" spans="1:6" ht="12.75" customHeight="1" x14ac:dyDescent="0.2">
      <c r="A377" s="63">
        <v>4213</v>
      </c>
      <c r="B377" s="64" t="s">
        <v>642</v>
      </c>
      <c r="C377" s="247" t="s">
        <v>736</v>
      </c>
      <c r="D377" s="194">
        <v>116840.35</v>
      </c>
      <c r="E377" s="194">
        <v>121939.63</v>
      </c>
      <c r="F377" s="45">
        <f t="shared" si="72"/>
        <v>104.36431421165719</v>
      </c>
    </row>
    <row r="378" spans="1:6" ht="12.75" customHeight="1" x14ac:dyDescent="0.2">
      <c r="A378" s="63">
        <v>4214</v>
      </c>
      <c r="B378" s="64" t="s">
        <v>644</v>
      </c>
      <c r="C378" s="247" t="s">
        <v>737</v>
      </c>
      <c r="D378" s="194">
        <v>128683.24</v>
      </c>
      <c r="E378" s="194">
        <v>70571.94</v>
      </c>
      <c r="F378" s="45">
        <f t="shared" si="72"/>
        <v>54.841593979138224</v>
      </c>
    </row>
    <row r="379" spans="1:6" ht="12.75" customHeight="1" x14ac:dyDescent="0.2">
      <c r="A379" s="63">
        <v>422</v>
      </c>
      <c r="B379" s="64" t="s">
        <v>738</v>
      </c>
      <c r="C379" s="247" t="s">
        <v>739</v>
      </c>
      <c r="D379" s="60">
        <f t="shared" ref="D379:E379" si="92">SUM(D380:D387)</f>
        <v>9959.4399999999987</v>
      </c>
      <c r="E379" s="60">
        <f t="shared" si="92"/>
        <v>507.73</v>
      </c>
      <c r="F379" s="45">
        <f t="shared" si="72"/>
        <v>5.0979773963194726</v>
      </c>
    </row>
    <row r="380" spans="1:6" ht="12.75" customHeight="1" x14ac:dyDescent="0.2">
      <c r="A380" s="63">
        <v>4221</v>
      </c>
      <c r="B380" s="64" t="s">
        <v>648</v>
      </c>
      <c r="C380" s="247" t="s">
        <v>740</v>
      </c>
      <c r="D380" s="194">
        <v>4142.3999999999996</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3203.29</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2613.75</v>
      </c>
      <c r="E386" s="194">
        <v>507.73</v>
      </c>
      <c r="F386" s="45">
        <f t="shared" si="72"/>
        <v>19.425346724055476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5294.33</v>
      </c>
      <c r="E393" s="60">
        <f t="shared" si="94"/>
        <v>5306.61</v>
      </c>
      <c r="F393" s="45">
        <f t="shared" si="72"/>
        <v>100.23194625193366</v>
      </c>
    </row>
    <row r="394" spans="1:6" ht="12.75" customHeight="1" x14ac:dyDescent="0.2">
      <c r="A394" s="63">
        <v>4241</v>
      </c>
      <c r="B394" s="64" t="s">
        <v>757</v>
      </c>
      <c r="C394" s="247" t="s">
        <v>758</v>
      </c>
      <c r="D394" s="194">
        <v>5294.33</v>
      </c>
      <c r="E394" s="194">
        <v>5306.61</v>
      </c>
      <c r="F394" s="45">
        <f t="shared" si="72"/>
        <v>100.23194625193366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720828.0199999999</v>
      </c>
      <c r="E418" s="60">
        <f t="shared" si="102"/>
        <v>3352117.4299999997</v>
      </c>
      <c r="F418" s="45">
        <f t="shared" si="72"/>
        <v>465.0370597413791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15701.52</v>
      </c>
      <c r="E421" s="194">
        <v>13363.91</v>
      </c>
      <c r="F421" s="45">
        <f t="shared" si="72"/>
        <v>85.112205697282803</v>
      </c>
    </row>
    <row r="422" spans="1:6" ht="12.75" customHeight="1" x14ac:dyDescent="0.2">
      <c r="A422" s="63" t="s">
        <v>582</v>
      </c>
      <c r="B422" s="64" t="s">
        <v>803</v>
      </c>
      <c r="C422" s="247" t="s">
        <v>804</v>
      </c>
      <c r="D422" s="60">
        <f>D6+D308</f>
        <v>2235976.1800000002</v>
      </c>
      <c r="E422" s="60">
        <f>E6+E308</f>
        <v>4126503.3899999997</v>
      </c>
      <c r="F422" s="45">
        <f t="shared" si="72"/>
        <v>184.5504181533812</v>
      </c>
    </row>
    <row r="423" spans="1:6" ht="12.75" customHeight="1" x14ac:dyDescent="0.2">
      <c r="A423" s="63" t="s">
        <v>582</v>
      </c>
      <c r="B423" s="64" t="s">
        <v>805</v>
      </c>
      <c r="C423" s="247" t="s">
        <v>806</v>
      </c>
      <c r="D423" s="60">
        <f t="shared" ref="D423:E423" si="103">D299+D360</f>
        <v>2335679.4399999995</v>
      </c>
      <c r="E423" s="60">
        <f t="shared" si="103"/>
        <v>5303731.5499999989</v>
      </c>
      <c r="F423" s="45">
        <f t="shared" si="72"/>
        <v>227.07446318061523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99703.259999999311</v>
      </c>
      <c r="E425" s="60">
        <f t="shared" si="105"/>
        <v>1177228.1599999992</v>
      </c>
      <c r="F425" s="45">
        <f t="shared" si="72"/>
        <v>1180.731863732447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112459.33</v>
      </c>
      <c r="E427" s="60">
        <f t="shared" si="107"/>
        <v>228484.57</v>
      </c>
      <c r="F427" s="45">
        <f t="shared" si="72"/>
        <v>203.17084407314181</v>
      </c>
    </row>
    <row r="428" spans="1:6" ht="24" x14ac:dyDescent="0.2">
      <c r="A428" s="249" t="s">
        <v>816</v>
      </c>
      <c r="B428" s="243" t="s">
        <v>817</v>
      </c>
      <c r="C428" s="250" t="s">
        <v>818</v>
      </c>
      <c r="D428" s="81">
        <f t="shared" ref="D428:E428" si="108">D304+D421</f>
        <v>229485.31999999998</v>
      </c>
      <c r="E428" s="81">
        <f t="shared" si="108"/>
        <v>249394.25</v>
      </c>
      <c r="F428" s="61">
        <f t="shared" si="72"/>
        <v>108.67546996034432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500000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500000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500000</v>
      </c>
      <c r="F502" s="45" t="str">
        <f t="shared" si="109"/>
        <v>-</v>
      </c>
    </row>
    <row r="503" spans="1:6" ht="12.75" customHeight="1" x14ac:dyDescent="0.2">
      <c r="A503" s="63">
        <v>8443</v>
      </c>
      <c r="B503" s="64" t="s">
        <v>966</v>
      </c>
      <c r="C503" s="247" t="s">
        <v>967</v>
      </c>
      <c r="D503" s="194">
        <v>0</v>
      </c>
      <c r="E503" s="194">
        <v>500000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16321.98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16321.98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16321.98</v>
      </c>
      <c r="E621" s="60">
        <f t="shared" si="158"/>
        <v>0</v>
      </c>
      <c r="F621" s="45">
        <f t="shared" si="109"/>
        <v>0</v>
      </c>
    </row>
    <row r="622" spans="1:6" ht="12.75" customHeight="1" x14ac:dyDescent="0.2">
      <c r="A622" s="63">
        <v>5471</v>
      </c>
      <c r="B622" s="64" t="s">
        <v>1194</v>
      </c>
      <c r="C622" s="247" t="s">
        <v>1195</v>
      </c>
      <c r="D622" s="194">
        <v>16321.98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500000</v>
      </c>
      <c r="F639" s="45" t="str">
        <f t="shared" si="109"/>
        <v>-</v>
      </c>
    </row>
    <row r="640" spans="1:6" ht="12.75" customHeight="1" x14ac:dyDescent="0.2">
      <c r="A640" s="63" t="s">
        <v>582</v>
      </c>
      <c r="B640" s="64" t="s">
        <v>1230</v>
      </c>
      <c r="C640" s="247" t="s">
        <v>1231</v>
      </c>
      <c r="D640" s="60">
        <f>IF(D535-D430&gt;=0,D535-D430,0)</f>
        <v>16321.98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2235976.1800000002</v>
      </c>
      <c r="E643" s="60">
        <f>E422+E430</f>
        <v>4626503.3899999997</v>
      </c>
      <c r="F643" s="45">
        <f t="shared" si="109"/>
        <v>206.91201594106423</v>
      </c>
    </row>
    <row r="644" spans="1:6" ht="12.75" customHeight="1" x14ac:dyDescent="0.2">
      <c r="A644" s="63" t="s">
        <v>582</v>
      </c>
      <c r="B644" s="64" t="s">
        <v>1238</v>
      </c>
      <c r="C644" s="247" t="s">
        <v>1239</v>
      </c>
      <c r="D644" s="60">
        <f>D423+D535</f>
        <v>2352001.4199999995</v>
      </c>
      <c r="E644" s="60">
        <f>E423+E535</f>
        <v>5303731.5499999989</v>
      </c>
      <c r="F644" s="45">
        <f t="shared" si="109"/>
        <v>225.49865424826146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116025.23999999929</v>
      </c>
      <c r="E646" s="60">
        <f t="shared" si="164"/>
        <v>677228.15999999922</v>
      </c>
      <c r="F646" s="45">
        <f t="shared" si="109"/>
        <v>583.69037633535891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112459.33</v>
      </c>
      <c r="E648" s="60">
        <f>IF(E427-E426+E642-E641&gt;=0,E427-E426+E642-E641,0)</f>
        <v>228484.57</v>
      </c>
      <c r="F648" s="45">
        <f t="shared" si="109"/>
        <v>203.17084407314181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228484.56999999931</v>
      </c>
      <c r="E650" s="60">
        <f t="shared" si="166"/>
        <v>905712.72999999928</v>
      </c>
      <c r="F650" s="45">
        <f t="shared" si="109"/>
        <v>396.3999538349579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197401.81</v>
      </c>
      <c r="E653" s="194">
        <v>328111.35999999999</v>
      </c>
      <c r="F653" s="45">
        <f t="shared" ref="F653:F740" si="167">IF(D653&lt;&gt;0,IF(E653/D653&gt;=100,"&gt;&gt;100",E653/D653*100),"-")</f>
        <v>166.2149703693193</v>
      </c>
    </row>
    <row r="654" spans="1:6" ht="12.75" customHeight="1" x14ac:dyDescent="0.2">
      <c r="A654" s="63" t="s">
        <v>1257</v>
      </c>
      <c r="B654" s="64" t="s">
        <v>1258</v>
      </c>
      <c r="C654" s="247" t="s">
        <v>1257</v>
      </c>
      <c r="D654" s="194">
        <v>2812090.27</v>
      </c>
      <c r="E654" s="194">
        <v>5279731.3600000003</v>
      </c>
      <c r="F654" s="45">
        <f t="shared" si="167"/>
        <v>187.75113360781268</v>
      </c>
    </row>
    <row r="655" spans="1:6" ht="12.75" customHeight="1" x14ac:dyDescent="0.2">
      <c r="A655" s="63" t="s">
        <v>1259</v>
      </c>
      <c r="B655" s="64" t="s">
        <v>1260</v>
      </c>
      <c r="C655" s="247" t="s">
        <v>1259</v>
      </c>
      <c r="D655" s="194">
        <v>2681380.7200000002</v>
      </c>
      <c r="E655" s="194">
        <v>5392270.0300000003</v>
      </c>
      <c r="F655" s="45">
        <f t="shared" si="167"/>
        <v>201.10049982010759</v>
      </c>
    </row>
    <row r="656" spans="1:6" ht="24" x14ac:dyDescent="0.2">
      <c r="A656" s="63">
        <v>11</v>
      </c>
      <c r="B656" s="64" t="s">
        <v>1261</v>
      </c>
      <c r="C656" s="247" t="s">
        <v>1262</v>
      </c>
      <c r="D656" s="60">
        <f t="shared" ref="D656:E656" si="168">+D653+D654-D655</f>
        <v>328111.35999999987</v>
      </c>
      <c r="E656" s="60">
        <f t="shared" si="168"/>
        <v>215572.69000000041</v>
      </c>
      <c r="F656" s="45">
        <f t="shared" si="167"/>
        <v>65.701074781440212</v>
      </c>
    </row>
    <row r="657" spans="1:6" ht="24" x14ac:dyDescent="0.2">
      <c r="A657" s="63" t="s">
        <v>582</v>
      </c>
      <c r="B657" s="64" t="s">
        <v>1263</v>
      </c>
      <c r="C657" s="247" t="s">
        <v>1264</v>
      </c>
      <c r="D657" s="253">
        <v>10</v>
      </c>
      <c r="E657" s="253">
        <v>10</v>
      </c>
      <c r="F657" s="45">
        <f t="shared" si="167"/>
        <v>100</v>
      </c>
    </row>
    <row r="658" spans="1:6" ht="24" x14ac:dyDescent="0.2">
      <c r="A658" s="63" t="s">
        <v>582</v>
      </c>
      <c r="B658" s="64" t="s">
        <v>1265</v>
      </c>
      <c r="C658" s="247" t="s">
        <v>1266</v>
      </c>
      <c r="D658" s="253">
        <v>18</v>
      </c>
      <c r="E658" s="253">
        <v>18</v>
      </c>
      <c r="F658" s="45">
        <f t="shared" si="167"/>
        <v>100</v>
      </c>
    </row>
    <row r="659" spans="1:6" ht="12.75" customHeight="1" x14ac:dyDescent="0.2">
      <c r="A659" s="63" t="s">
        <v>582</v>
      </c>
      <c r="B659" s="64" t="s">
        <v>1267</v>
      </c>
      <c r="C659" s="247" t="s">
        <v>1268</v>
      </c>
      <c r="D659" s="253">
        <v>9</v>
      </c>
      <c r="E659" s="253">
        <v>9</v>
      </c>
      <c r="F659" s="45">
        <f t="shared" si="167"/>
        <v>100</v>
      </c>
    </row>
    <row r="660" spans="1:6" ht="12.75" customHeight="1" x14ac:dyDescent="0.2">
      <c r="A660" s="63" t="s">
        <v>582</v>
      </c>
      <c r="B660" s="64" t="s">
        <v>1269</v>
      </c>
      <c r="C660" s="247" t="s">
        <v>1270</v>
      </c>
      <c r="D660" s="253">
        <v>15</v>
      </c>
      <c r="E660" s="253">
        <v>16</v>
      </c>
      <c r="F660" s="45">
        <f t="shared" si="167"/>
        <v>106.66666666666667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53300.26</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212.36</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493515.22</v>
      </c>
      <c r="E669" s="194">
        <v>536965.26</v>
      </c>
      <c r="F669" s="45">
        <f t="shared" si="167"/>
        <v>108.80419452919811</v>
      </c>
    </row>
    <row r="670" spans="1:6" ht="12.75" customHeight="1" x14ac:dyDescent="0.2">
      <c r="A670" s="63">
        <v>63312</v>
      </c>
      <c r="B670" s="64" t="s">
        <v>1290</v>
      </c>
      <c r="C670" s="247" t="s">
        <v>1291</v>
      </c>
      <c r="D670" s="194">
        <v>0</v>
      </c>
      <c r="E670" s="194">
        <v>5280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66580.12</v>
      </c>
      <c r="E673" s="194">
        <v>4318</v>
      </c>
      <c r="F673" s="45">
        <f t="shared" si="167"/>
        <v>6.4854193714279873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1296.2</v>
      </c>
      <c r="E683" s="192">
        <v>1133.5999999999999</v>
      </c>
      <c r="F683" s="71">
        <f t="shared" si="167"/>
        <v>87.455639561796005</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2104761.7000000002</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28950.23</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61180.47</v>
      </c>
      <c r="E724" s="192">
        <v>60265.279999999999</v>
      </c>
      <c r="F724" s="71">
        <f t="shared" si="167"/>
        <v>98.50411413969195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7522.19</v>
      </c>
      <c r="E734" s="192">
        <v>7602.77</v>
      </c>
      <c r="F734" s="71">
        <f t="shared" si="167"/>
        <v>101.07123058577356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230.03</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7173.37</v>
      </c>
      <c r="E741" s="192">
        <v>4810.24</v>
      </c>
      <c r="F741" s="71">
        <f t="shared" ref="F741:F1006" si="169">IF(D741&lt;&gt;0,IF(E741/D741&gt;=100,"&gt;&gt;100",E741/D741*100),"-")</f>
        <v>67.056906307635046</v>
      </c>
    </row>
    <row r="742" spans="1:6" ht="12.75" customHeight="1" x14ac:dyDescent="0.2">
      <c r="A742" s="70" t="s">
        <v>1414</v>
      </c>
      <c r="B742" s="65" t="s">
        <v>1415</v>
      </c>
      <c r="C742" s="278" t="s">
        <v>1414</v>
      </c>
      <c r="D742" s="192">
        <v>2017.36</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26018.42</v>
      </c>
      <c r="E843" s="194">
        <v>23481.69</v>
      </c>
      <c r="F843" s="45">
        <f t="shared" si="169"/>
        <v>90.250253474269385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24840</v>
      </c>
      <c r="E846" s="194">
        <v>18840</v>
      </c>
      <c r="F846" s="45">
        <f t="shared" si="169"/>
        <v>75.845410628019323</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2257.7399999999998</v>
      </c>
      <c r="E850" s="194">
        <v>1045.25</v>
      </c>
      <c r="F850" s="45">
        <f t="shared" si="169"/>
        <v>46.296296296296305</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40556.25</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500000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16321.98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3" zoomScaleNormal="100" workbookViewId="0">
      <selection activeCell="E333" sqref="E33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9160100.8499999996</v>
      </c>
      <c r="E6" s="180">
        <f t="shared" si="0"/>
        <v>11715530.119999999</v>
      </c>
      <c r="F6" s="181">
        <f t="shared" ref="F6:F298" si="1">IF(D6&gt;0,IF(E6/D6&gt;=100,"&gt;&gt;100",E6/D6*100),"-")</f>
        <v>127.89739230873205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7841868.2199999988</v>
      </c>
      <c r="E7" s="79">
        <f t="shared" si="2"/>
        <v>10487908.389999999</v>
      </c>
      <c r="F7" s="71">
        <f t="shared" si="1"/>
        <v>133.74247176522945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323745.69999999995</v>
      </c>
      <c r="E8" s="79">
        <f>E9+E10-E11</f>
        <v>293852.27999999997</v>
      </c>
      <c r="F8" s="71">
        <f t="shared" si="1"/>
        <v>90.766388557438759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280854.64</v>
      </c>
      <c r="E9" s="192">
        <v>265069.40000000002</v>
      </c>
      <c r="F9" s="71">
        <f t="shared" si="1"/>
        <v>94.379569445603607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499648.82</v>
      </c>
      <c r="E10" s="192">
        <v>499648.82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456757.76000000001</v>
      </c>
      <c r="E11" s="192">
        <v>470865.94</v>
      </c>
      <c r="F11" s="71">
        <f t="shared" si="1"/>
        <v>103.08876635177472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7518122.5199999986</v>
      </c>
      <c r="E12" s="79">
        <f t="shared" si="3"/>
        <v>10194056.109999999</v>
      </c>
      <c r="F12" s="71">
        <f t="shared" si="1"/>
        <v>135.59310962120369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7301917.629999999</v>
      </c>
      <c r="E13" s="79">
        <f t="shared" si="4"/>
        <v>9985773.5999999978</v>
      </c>
      <c r="F13" s="71">
        <f t="shared" si="1"/>
        <v>136.75549500823388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10724.15</v>
      </c>
      <c r="E14" s="192">
        <v>7444.15</v>
      </c>
      <c r="F14" s="71">
        <f t="shared" si="1"/>
        <v>69.414825417399044</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2331632.0099999998</v>
      </c>
      <c r="E15" s="192">
        <v>5511831.54</v>
      </c>
      <c r="F15" s="71">
        <f t="shared" si="1"/>
        <v>236.39371549029303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5993473.8499999996</v>
      </c>
      <c r="E16" s="192">
        <v>5993473.8499999996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1628542.2</v>
      </c>
      <c r="E17" s="192">
        <v>1628542.2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2662454.58</v>
      </c>
      <c r="E18" s="192">
        <v>3155518.14</v>
      </c>
      <c r="F18" s="71">
        <f t="shared" si="1"/>
        <v>118.51913507572401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69076.569999999978</v>
      </c>
      <c r="E19" s="79">
        <f t="shared" si="5"/>
        <v>50978.709999999992</v>
      </c>
      <c r="F19" s="71">
        <f t="shared" si="1"/>
        <v>73.800291473650191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126454.97</v>
      </c>
      <c r="E20" s="192">
        <v>126454.97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15656.65</v>
      </c>
      <c r="E21" s="192">
        <v>15656.65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8473.1299999999992</v>
      </c>
      <c r="E22" s="192">
        <v>8473.1299999999992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5298.74</v>
      </c>
      <c r="E23" s="192">
        <v>5298.74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156495.12</v>
      </c>
      <c r="E26" s="192">
        <v>156495.12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243302.04</v>
      </c>
      <c r="E28" s="192">
        <v>261399.9</v>
      </c>
      <c r="F28" s="71">
        <f t="shared" si="1"/>
        <v>107.43843331523237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9.9999999947613105E-3</v>
      </c>
      <c r="E29" s="79">
        <f t="shared" si="6"/>
        <v>9.9999999947613105E-3</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57100.42</v>
      </c>
      <c r="E30" s="192">
        <v>57100.42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57100.41</v>
      </c>
      <c r="E34" s="192">
        <v>57100.41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146106.35</v>
      </c>
      <c r="E35" s="79">
        <f t="shared" si="7"/>
        <v>156281.83000000002</v>
      </c>
      <c r="F35" s="71">
        <f t="shared" si="1"/>
        <v>106.96443378402103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162316.84</v>
      </c>
      <c r="E36" s="192">
        <v>172492.32</v>
      </c>
      <c r="F36" s="71">
        <f t="shared" si="1"/>
        <v>106.26889976418961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16210.49</v>
      </c>
      <c r="E40" s="192">
        <v>16210.49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1021.9599999999991</v>
      </c>
      <c r="E45" s="79">
        <f t="shared" si="9"/>
        <v>1021.9599999999991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11003.25</v>
      </c>
      <c r="E47" s="192">
        <v>11003.25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9981.2900000000009</v>
      </c>
      <c r="E50" s="192">
        <v>9981.2900000000009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144833.81</v>
      </c>
      <c r="E54" s="192">
        <v>150643.04</v>
      </c>
      <c r="F54" s="71">
        <f t="shared" si="1"/>
        <v>104.01096263365579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144833.81</v>
      </c>
      <c r="E55" s="192">
        <v>150643.04</v>
      </c>
      <c r="F55" s="71">
        <f t="shared" si="1"/>
        <v>104.01096263365579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1318232.6300000001</v>
      </c>
      <c r="E69" s="79">
        <f>E70+E82+E88+E119+E135+E147+E165+E171</f>
        <v>1227621.73</v>
      </c>
      <c r="F69" s="71">
        <f t="shared" si="1"/>
        <v>93.126334613640978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328111.36000000004</v>
      </c>
      <c r="E70" s="79">
        <f t="shared" si="12"/>
        <v>215572.69</v>
      </c>
      <c r="F70" s="71">
        <f t="shared" si="1"/>
        <v>65.701074781440056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328111.36000000004</v>
      </c>
      <c r="E71" s="79">
        <f t="shared" si="13"/>
        <v>215572.69</v>
      </c>
      <c r="F71" s="71">
        <f t="shared" si="1"/>
        <v>65.701074781440056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328048.65000000002</v>
      </c>
      <c r="E73" s="192">
        <v>215572.69</v>
      </c>
      <c r="F73" s="71">
        <f t="shared" si="1"/>
        <v>65.713634242969761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62.71</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54416.43</v>
      </c>
      <c r="E82" s="79">
        <f>SUM(E83:E85)-E86+E87</f>
        <v>58113.17</v>
      </c>
      <c r="F82" s="71">
        <f t="shared" si="1"/>
        <v>106.79342617661614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54416.43</v>
      </c>
      <c r="E87" s="192">
        <v>58113.17</v>
      </c>
      <c r="F87" s="71">
        <f t="shared" si="1"/>
        <v>106.79342617661614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762348.98</v>
      </c>
      <c r="E135" s="79">
        <f t="shared" si="21"/>
        <v>762348.98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762348.98</v>
      </c>
      <c r="E136" s="79">
        <f t="shared" si="22"/>
        <v>762348.98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762348.98</v>
      </c>
      <c r="E140" s="192">
        <v>762348.98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157654.34</v>
      </c>
      <c r="E147" s="79">
        <f t="shared" si="24"/>
        <v>178222.98</v>
      </c>
      <c r="F147" s="71">
        <f t="shared" si="1"/>
        <v>113.04666906093421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17080.16</v>
      </c>
      <c r="E148" s="192">
        <v>17080.16</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65054.49</v>
      </c>
      <c r="E159" s="192">
        <v>70472.92</v>
      </c>
      <c r="F159" s="71">
        <f t="shared" si="1"/>
        <v>108.32906383556309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76087.06</v>
      </c>
      <c r="E160" s="192">
        <v>90352.41</v>
      </c>
      <c r="F160" s="71">
        <f t="shared" si="1"/>
        <v>118.74872021602623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884.86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567.37</v>
      </c>
      <c r="E164" s="192">
        <v>567.37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15701.52</v>
      </c>
      <c r="E165" s="79">
        <f t="shared" si="26"/>
        <v>13363.91</v>
      </c>
      <c r="F165" s="71">
        <f t="shared" si="1"/>
        <v>85.112205697282803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15701.52</v>
      </c>
      <c r="E166" s="192">
        <v>13363.91</v>
      </c>
      <c r="F166" s="71">
        <f t="shared" si="1"/>
        <v>85.112205697282803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9160100.8500000015</v>
      </c>
      <c r="E176" s="79">
        <f>E177+E251</f>
        <v>11715530.119999999</v>
      </c>
      <c r="F176" s="71">
        <f t="shared" si="1"/>
        <v>127.89739230873202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551044.63</v>
      </c>
      <c r="E177" s="79">
        <f>E178+E197+E203+E219+E247+E248</f>
        <v>1616618.9799999997</v>
      </c>
      <c r="F177" s="71">
        <f t="shared" si="1"/>
        <v>293.37351132520786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225558.08000000002</v>
      </c>
      <c r="E178" s="79">
        <f>SUM(E179:E181)+E185+E186+SUM(E194:E196)</f>
        <v>153218</v>
      </c>
      <c r="F178" s="71">
        <f t="shared" si="1"/>
        <v>67.928402298866871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61367.09</v>
      </c>
      <c r="E179" s="192">
        <v>68190.539999999994</v>
      </c>
      <c r="F179" s="71">
        <f t="shared" si="1"/>
        <v>111.11907049853593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67859.94</v>
      </c>
      <c r="E180" s="192">
        <v>67855.88</v>
      </c>
      <c r="F180" s="71">
        <f t="shared" si="1"/>
        <v>99.994017088727176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439.15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439.15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167.24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95724.66</v>
      </c>
      <c r="E196" s="192">
        <v>17171.580000000002</v>
      </c>
      <c r="F196" s="71">
        <f t="shared" si="1"/>
        <v>17.938512395865391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192763.74</v>
      </c>
      <c r="E197" s="79">
        <f>SUM(E198:E202)</f>
        <v>748336.09</v>
      </c>
      <c r="F197" s="71">
        <f t="shared" si="1"/>
        <v>388.21413716085817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192763.74</v>
      </c>
      <c r="E199" s="192">
        <v>748336.09</v>
      </c>
      <c r="F199" s="71">
        <f t="shared" ref="F199:F202" si="30">IF(D199&gt;0,IF(E199/D199&gt;=100,"&gt;&gt;100",E199/D199*100),"-")</f>
        <v>388.21413716085817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132722.81</v>
      </c>
      <c r="E219" s="79">
        <f t="shared" si="34"/>
        <v>635000</v>
      </c>
      <c r="F219" s="71">
        <f t="shared" si="1"/>
        <v>478.44074428502535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132722.81</v>
      </c>
      <c r="E220" s="79">
        <f t="shared" si="35"/>
        <v>635000</v>
      </c>
      <c r="F220" s="71">
        <f t="shared" si="1"/>
        <v>478.44074428502535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500000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132722.81</v>
      </c>
      <c r="E227" s="192">
        <v>135000</v>
      </c>
      <c r="F227" s="71">
        <f t="shared" si="1"/>
        <v>101.71574878500537</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80064.89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8609056.2200000007</v>
      </c>
      <c r="E251" s="79">
        <f>+E252+E255-E264+E274+E291</f>
        <v>10098911.139999999</v>
      </c>
      <c r="F251" s="71">
        <f t="shared" si="1"/>
        <v>117.30567070219455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8608055.4700000007</v>
      </c>
      <c r="E252" s="79">
        <f>E253-E254</f>
        <v>10755229.619999999</v>
      </c>
      <c r="F252" s="71">
        <f t="shared" si="1"/>
        <v>124.94377687833369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8608055.4700000007</v>
      </c>
      <c r="E253" s="192">
        <v>11255229.619999999</v>
      </c>
      <c r="F253" s="71">
        <f t="shared" si="1"/>
        <v>130.75228963411871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500000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-228484.57</v>
      </c>
      <c r="E255" s="79">
        <f>E256-E260</f>
        <v>-905712.73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228484.57</v>
      </c>
      <c r="E260" s="79">
        <f>SUM(E261:E263)</f>
        <v>905712.73</v>
      </c>
      <c r="F260" s="71">
        <f t="shared" si="1"/>
        <v>396.39995383495699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228484.57</v>
      </c>
      <c r="E261" s="192">
        <v>905712.73</v>
      </c>
      <c r="F261" s="71">
        <f t="shared" si="1"/>
        <v>396.39995383495699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213783.8</v>
      </c>
      <c r="E274" s="79">
        <f>SUM(E275:E277)+SUM(E286:E290)</f>
        <v>236030.34</v>
      </c>
      <c r="F274" s="71">
        <f t="shared" si="1"/>
        <v>110.40609251028374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17080.16</v>
      </c>
      <c r="E275" s="192">
        <v>17080.16</v>
      </c>
      <c r="F275" s="71">
        <f t="shared" ref="F275:F290" si="39">IF(D275&gt;0,IF(E275/D275&gt;=100,"&gt;&gt;100",E275/D275*100),"-")</f>
        <v>100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1133.98</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1133.98</v>
      </c>
      <c r="E280" s="192">
        <v>0</v>
      </c>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65054.49</v>
      </c>
      <c r="E286" s="192">
        <v>70472.92</v>
      </c>
      <c r="F286" s="71">
        <f t="shared" si="39"/>
        <v>108.32906383556309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125497.15</v>
      </c>
      <c r="E287" s="192">
        <v>146498.32999999999</v>
      </c>
      <c r="F287" s="71">
        <f t="shared" si="39"/>
        <v>116.7343879920779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5018.0200000000004</v>
      </c>
      <c r="E290" s="192">
        <v>1978.93</v>
      </c>
      <c r="F290" s="71">
        <f t="shared" si="39"/>
        <v>39.43647095866497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15701.52</v>
      </c>
      <c r="E291" s="79">
        <f>SUM(E292:E295)</f>
        <v>13363.91</v>
      </c>
      <c r="F291" s="71">
        <f t="shared" si="1"/>
        <v>85.112205697282803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15701.52</v>
      </c>
      <c r="E292" s="192">
        <v>13363.91</v>
      </c>
      <c r="F292" s="71">
        <f t="shared" si="1"/>
        <v>85.112205697282803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4981684.25</v>
      </c>
      <c r="E297" s="79">
        <f t="shared" si="42"/>
        <v>4981684.25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4981684.25</v>
      </c>
      <c r="E298" s="193">
        <v>4981684.25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24.98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158221.71</v>
      </c>
      <c r="E303" s="192">
        <v>178765.37</v>
      </c>
      <c r="F303" s="71">
        <f t="shared" si="43"/>
        <v>112.98409680947073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15701.52</v>
      </c>
      <c r="E305" s="192">
        <v>13363.91</v>
      </c>
      <c r="F305" s="71">
        <f t="shared" si="43"/>
        <v>85.112205697282803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54416.43</v>
      </c>
      <c r="E311" s="192">
        <v>58113.17</v>
      </c>
      <c r="F311" s="71">
        <f t="shared" si="43"/>
        <v>106.79342617661614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1449.44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224108.64</v>
      </c>
      <c r="E337" s="192">
        <v>153218</v>
      </c>
      <c r="F337" s="71">
        <f t="shared" si="43"/>
        <v>68.367734505907478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192763.74</v>
      </c>
      <c r="E339" s="192">
        <v>748336.09</v>
      </c>
      <c r="F339" s="71">
        <f t="shared" si="43"/>
        <v>388.21413716085817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132722.81</v>
      </c>
      <c r="E343" s="192">
        <v>635000</v>
      </c>
      <c r="F343" s="71">
        <f t="shared" si="43"/>
        <v>478.44074428502535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80064.89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4981684.25</v>
      </c>
      <c r="E387" s="192">
        <v>4981684.25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677092.19</v>
      </c>
      <c r="E5" s="58">
        <f t="shared" si="0"/>
        <v>710201.82</v>
      </c>
      <c r="F5" s="59">
        <f t="shared" ref="F5:F141" si="1">IF(D5&gt;0,IF(E5/D5&gt;=100,"&gt;&gt;100",E5/D5*100),"-")</f>
        <v>104.88997369767328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7173.37</v>
      </c>
      <c r="E6" s="60">
        <f t="shared" si="2"/>
        <v>28970.73</v>
      </c>
      <c r="F6" s="45">
        <f t="shared" si="1"/>
        <v>403.86498953769285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7173.37</v>
      </c>
      <c r="E7" s="194">
        <v>28970.73</v>
      </c>
      <c r="F7" s="45">
        <f t="shared" si="1"/>
        <v>403.86498953769285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591608.24</v>
      </c>
      <c r="E13" s="60">
        <f t="shared" si="4"/>
        <v>600778.73</v>
      </c>
      <c r="F13" s="45">
        <f t="shared" si="1"/>
        <v>101.55009504262482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300735.05</v>
      </c>
      <c r="E14" s="194">
        <v>368766.04</v>
      </c>
      <c r="F14" s="45">
        <f t="shared" si="1"/>
        <v>122.62157004978303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290873.19</v>
      </c>
      <c r="E16" s="194">
        <v>232012.69</v>
      </c>
      <c r="F16" s="45">
        <f t="shared" si="1"/>
        <v>79.764205838289868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78310.58</v>
      </c>
      <c r="E19" s="194">
        <v>80452.36</v>
      </c>
      <c r="F19" s="45">
        <f t="shared" si="1"/>
        <v>102.73498165892782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50904.480000000003</v>
      </c>
      <c r="E28" s="60">
        <f t="shared" si="6"/>
        <v>73502.240000000005</v>
      </c>
      <c r="F28" s="45">
        <f t="shared" si="1"/>
        <v>144.39247783299228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50240.480000000003</v>
      </c>
      <c r="E30" s="194">
        <v>72838.240000000005</v>
      </c>
      <c r="F30" s="45">
        <f t="shared" si="1"/>
        <v>144.97918809692899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664</v>
      </c>
      <c r="E34" s="194">
        <v>664</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260920.98</v>
      </c>
      <c r="E35" s="60">
        <f t="shared" si="7"/>
        <v>259240.11</v>
      </c>
      <c r="F35" s="45">
        <f t="shared" si="1"/>
        <v>99.355793466665645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9291.82</v>
      </c>
      <c r="E39" s="60">
        <f t="shared" si="9"/>
        <v>17107.5</v>
      </c>
      <c r="F39" s="45">
        <f t="shared" si="1"/>
        <v>184.11355364180537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7791.82</v>
      </c>
      <c r="E40" s="194">
        <v>17107.5</v>
      </c>
      <c r="F40" s="45">
        <f t="shared" si="1"/>
        <v>219.55717662882358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1500</v>
      </c>
      <c r="E42" s="194">
        <v>0</v>
      </c>
      <c r="F42" s="45">
        <f t="shared" si="1"/>
        <v>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36357.65</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6597.97</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29759.68</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221278.62</v>
      </c>
      <c r="E54" s="60">
        <f t="shared" si="12"/>
        <v>151729.79999999999</v>
      </c>
      <c r="F54" s="45">
        <f t="shared" si="1"/>
        <v>68.569570797214837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221278.62</v>
      </c>
      <c r="E55" s="194">
        <v>151729.79999999999</v>
      </c>
      <c r="F55" s="45">
        <f t="shared" si="1"/>
        <v>68.569570797214837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470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30350.54</v>
      </c>
      <c r="E74" s="194">
        <v>53575.16</v>
      </c>
      <c r="F74" s="45">
        <f t="shared" si="1"/>
        <v>176.5212744155458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158185.97</v>
      </c>
      <c r="E75" s="60">
        <f t="shared" si="15"/>
        <v>202610.82</v>
      </c>
      <c r="F75" s="45">
        <f t="shared" si="1"/>
        <v>128.08393816468046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1939.35</v>
      </c>
      <c r="E76" s="194">
        <v>13100.86</v>
      </c>
      <c r="F76" s="45">
        <f t="shared" si="1"/>
        <v>675.52839869028287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156246.62</v>
      </c>
      <c r="E81" s="194">
        <v>189509.96</v>
      </c>
      <c r="F81" s="45">
        <f t="shared" si="1"/>
        <v>121.2889981236074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519980.79999999993</v>
      </c>
      <c r="E82" s="60">
        <f t="shared" si="16"/>
        <v>165969.26</v>
      </c>
      <c r="F82" s="45">
        <f t="shared" si="1"/>
        <v>31.918343908082765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422214.35</v>
      </c>
      <c r="E83" s="194">
        <v>79323.320000000007</v>
      </c>
      <c r="F83" s="45">
        <f t="shared" si="1"/>
        <v>18.787452392368952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3801.9</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38291.589999999997</v>
      </c>
      <c r="E86" s="194">
        <v>40666.89</v>
      </c>
      <c r="F86" s="45">
        <f t="shared" si="1"/>
        <v>106.20318978658239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59474.86</v>
      </c>
      <c r="E88" s="194">
        <v>42177.15</v>
      </c>
      <c r="F88" s="45">
        <f t="shared" si="1"/>
        <v>70.915929856749557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22481.56</v>
      </c>
      <c r="E89" s="60">
        <f t="shared" si="17"/>
        <v>846.1</v>
      </c>
      <c r="F89" s="45">
        <f t="shared" si="1"/>
        <v>3.7635288654346053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22481.56</v>
      </c>
      <c r="E106" s="194">
        <v>846.1</v>
      </c>
      <c r="F106" s="45">
        <f t="shared" si="1"/>
        <v>3.7635288654346053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129317</v>
      </c>
      <c r="E107" s="60">
        <f t="shared" si="21"/>
        <v>3197188.42</v>
      </c>
      <c r="F107" s="45">
        <f t="shared" si="1"/>
        <v>2472.3651337411166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80096.75</v>
      </c>
      <c r="E108" s="194">
        <v>3142957.52</v>
      </c>
      <c r="F108" s="45">
        <f t="shared" si="1"/>
        <v>3923.9513713103215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39202.25</v>
      </c>
      <c r="E109" s="194">
        <v>43798.15</v>
      </c>
      <c r="F109" s="45">
        <f t="shared" si="1"/>
        <v>111.72356178535672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9253</v>
      </c>
      <c r="E111" s="194">
        <v>7602.75</v>
      </c>
      <c r="F111" s="45">
        <f t="shared" si="1"/>
        <v>82.165243704744412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765</v>
      </c>
      <c r="E113" s="194">
        <v>2830</v>
      </c>
      <c r="F113" s="45">
        <f t="shared" si="1"/>
        <v>369.93464052287584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465911.18</v>
      </c>
      <c r="E114" s="60">
        <f t="shared" si="22"/>
        <v>666341.34</v>
      </c>
      <c r="F114" s="45">
        <f t="shared" si="1"/>
        <v>143.01896339984802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465911.18</v>
      </c>
      <c r="E115" s="60">
        <f t="shared" si="23"/>
        <v>643287.22</v>
      </c>
      <c r="F115" s="45">
        <f t="shared" si="1"/>
        <v>138.07078422114705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422171.99</v>
      </c>
      <c r="E116" s="194">
        <v>594290.1</v>
      </c>
      <c r="F116" s="45">
        <f t="shared" si="1"/>
        <v>140.76966593638767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43739.19</v>
      </c>
      <c r="E117" s="194">
        <v>48997.120000000003</v>
      </c>
      <c r="F117" s="45">
        <f t="shared" si="1"/>
        <v>112.02109595536633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23054.12</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23054.12</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50885.279999999999</v>
      </c>
      <c r="E129" s="60">
        <f t="shared" si="26"/>
        <v>27831.439999999999</v>
      </c>
      <c r="F129" s="45">
        <f t="shared" si="1"/>
        <v>54.694481390295977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1328</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1328</v>
      </c>
      <c r="E132" s="194">
        <v>0</v>
      </c>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4247.2</v>
      </c>
      <c r="E135" s="194">
        <v>4778.1000000000004</v>
      </c>
      <c r="F135" s="45">
        <f t="shared" si="1"/>
        <v>112.50000000000003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7325.4</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11991</v>
      </c>
      <c r="E138" s="194">
        <v>11420</v>
      </c>
      <c r="F138" s="45">
        <f t="shared" si="1"/>
        <v>95.238095238095227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33319.08</v>
      </c>
      <c r="E140" s="194">
        <v>4307.9399999999996</v>
      </c>
      <c r="F140" s="45">
        <f t="shared" si="1"/>
        <v>12.929348589456849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2335679.44</v>
      </c>
      <c r="E141" s="81">
        <f t="shared" si="28"/>
        <v>5303731.55</v>
      </c>
      <c r="F141" s="61">
        <f t="shared" si="1"/>
        <v>227.07446318061523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551044.63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7311528.620000001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1798624.8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813530.29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811045.23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10239.040000000001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43366.94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995.45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119447.85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3378525.44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502277.19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502277.19</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1632101.19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6245954.2699999996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1870964.8799999997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806706.84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811049.29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10678.19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43534.18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995.45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198000.93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2822953.09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1552036.3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1616618.9800000014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1616618.9799999997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153218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748336.09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635000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80064.89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7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28723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2025-11-26T12:43:51Z</cp:lastPrinted>
  <dcterms:created xsi:type="dcterms:W3CDTF">2022-04-01T05:14:30Z</dcterms:created>
  <dcterms:modified xsi:type="dcterms:W3CDTF">2026-02-18T09:19:00Z</dcterms:modified>
</cp:coreProperties>
</file>