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ZAPISNICI OPĆINSKOG VIJEĆA 2021\18. sjednica Općinskog vijeća\Izvršenje proračuna 2022\"/>
    </mc:Choice>
  </mc:AlternateContent>
  <bookViews>
    <workbookView xWindow="0" yWindow="0" windowWidth="28800" windowHeight="11835" activeTab="5"/>
  </bookViews>
  <sheets>
    <sheet name="Opći dio " sheetId="6" r:id="rId1"/>
    <sheet name="Izvršenje proračuna od I-XII" sheetId="1" r:id="rId2"/>
    <sheet name="Prihodi " sheetId="3" r:id="rId3"/>
    <sheet name="Rashodi " sheetId="5" r:id="rId4"/>
    <sheet name="Korisnici " sheetId="9" r:id="rId5"/>
    <sheet name="Razdjel " sheetId="10" r:id="rId6"/>
  </sheets>
  <definedNames>
    <definedName name="_xlnm.Print_Titles" localSheetId="0">'Opći dio '!$1:$2</definedName>
  </definedNames>
  <calcPr calcId="152511"/>
</workbook>
</file>

<file path=xl/calcChain.xml><?xml version="1.0" encoding="utf-8"?>
<calcChain xmlns="http://schemas.openxmlformats.org/spreadsheetml/2006/main">
  <c r="I23" i="10" l="1"/>
  <c r="I22" i="10"/>
  <c r="I21" i="10"/>
  <c r="I20" i="10"/>
  <c r="I19" i="10"/>
  <c r="I18" i="10"/>
  <c r="I17" i="10"/>
  <c r="H23" i="10"/>
  <c r="H22" i="10"/>
  <c r="H21" i="10"/>
  <c r="H20" i="10"/>
  <c r="H19" i="10"/>
  <c r="H18" i="10"/>
  <c r="H17" i="10"/>
  <c r="C17" i="10"/>
  <c r="C18" i="10"/>
  <c r="C20" i="10"/>
  <c r="D17" i="10"/>
  <c r="D20" i="10"/>
  <c r="D18" i="10"/>
  <c r="G17" i="10"/>
  <c r="G20" i="10"/>
  <c r="G18" i="10"/>
  <c r="I19" i="9" l="1"/>
  <c r="I18" i="9"/>
  <c r="I17" i="9"/>
  <c r="H19" i="9"/>
  <c r="H18" i="9"/>
  <c r="D17" i="9"/>
  <c r="C17" i="9"/>
  <c r="H17" i="9" s="1"/>
  <c r="F17" i="9"/>
  <c r="E17" i="9"/>
  <c r="R22" i="6" l="1"/>
  <c r="R18" i="6"/>
  <c r="R17" i="6"/>
  <c r="R16" i="6"/>
  <c r="R15" i="6"/>
  <c r="R14" i="6"/>
  <c r="Q26" i="6"/>
  <c r="Q23" i="6"/>
  <c r="Q22" i="6"/>
  <c r="Q21" i="6"/>
  <c r="Q18" i="6"/>
  <c r="Q17" i="6"/>
  <c r="Q16" i="6"/>
  <c r="Q15" i="6"/>
  <c r="Q14" i="6"/>
  <c r="P26" i="6"/>
  <c r="H27" i="5" l="1"/>
  <c r="H26" i="5"/>
  <c r="H25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G27" i="5"/>
  <c r="G25" i="5"/>
  <c r="G23" i="5"/>
  <c r="G22" i="5"/>
  <c r="G21" i="5"/>
  <c r="G19" i="5"/>
  <c r="G18" i="5"/>
  <c r="G17" i="5"/>
  <c r="G16" i="5"/>
  <c r="G15" i="5"/>
  <c r="G13" i="5"/>
  <c r="G12" i="5"/>
  <c r="G10" i="5"/>
  <c r="G9" i="5"/>
  <c r="G8" i="5"/>
  <c r="G7" i="5"/>
  <c r="G6" i="5"/>
  <c r="G5" i="5"/>
  <c r="G4" i="5"/>
  <c r="F4" i="5"/>
  <c r="C4" i="5"/>
  <c r="C17" i="3"/>
  <c r="D4" i="5"/>
  <c r="I33" i="3" l="1"/>
  <c r="I32" i="3"/>
  <c r="I31" i="3"/>
  <c r="I30" i="3"/>
  <c r="I29" i="3"/>
  <c r="I28" i="3"/>
  <c r="I27" i="3"/>
  <c r="I26" i="3"/>
  <c r="I25" i="3"/>
  <c r="I23" i="3"/>
  <c r="I22" i="3"/>
  <c r="I21" i="3"/>
  <c r="I20" i="3"/>
  <c r="I19" i="3"/>
  <c r="I18" i="3"/>
  <c r="G32" i="3"/>
  <c r="G31" i="3"/>
  <c r="G29" i="3"/>
  <c r="G28" i="3"/>
  <c r="G27" i="3"/>
  <c r="G26" i="3"/>
  <c r="G25" i="3"/>
  <c r="G24" i="3"/>
  <c r="G23" i="3"/>
  <c r="G22" i="3"/>
  <c r="G21" i="3"/>
  <c r="G20" i="3"/>
  <c r="G19" i="3"/>
  <c r="G18" i="3"/>
  <c r="F17" i="3"/>
  <c r="G17" i="3" s="1"/>
  <c r="I17" i="3" l="1"/>
  <c r="D17" i="3" l="1"/>
  <c r="E16" i="1" l="1"/>
  <c r="E28" i="1"/>
  <c r="E432" i="1"/>
  <c r="E433" i="1"/>
  <c r="E434" i="1"/>
  <c r="E435" i="1"/>
  <c r="E436" i="1"/>
  <c r="E460" i="1"/>
  <c r="E461" i="1"/>
  <c r="E462" i="1"/>
  <c r="E458" i="1"/>
  <c r="E456" i="1"/>
  <c r="E452" i="1"/>
  <c r="E450" i="1"/>
  <c r="E447" i="1"/>
  <c r="E445" i="1"/>
  <c r="E443" i="1"/>
  <c r="E439" i="1"/>
  <c r="E441" i="1"/>
  <c r="E437" i="1"/>
  <c r="E372" i="1"/>
  <c r="E373" i="1"/>
  <c r="E374" i="1"/>
  <c r="E375" i="1"/>
  <c r="E376" i="1"/>
  <c r="E401" i="1"/>
  <c r="E428" i="1"/>
  <c r="E429" i="1"/>
  <c r="E426" i="1"/>
  <c r="E422" i="1"/>
  <c r="E424" i="1"/>
  <c r="E420" i="1"/>
  <c r="E418" i="1"/>
  <c r="E416" i="1"/>
  <c r="E414" i="1"/>
  <c r="E412" i="1"/>
  <c r="E410" i="1"/>
  <c r="E408" i="1"/>
  <c r="E406" i="1"/>
  <c r="E403" i="1"/>
  <c r="E399" i="1"/>
  <c r="E397" i="1"/>
  <c r="E394" i="1"/>
  <c r="E392" i="1"/>
  <c r="E389" i="1"/>
  <c r="E387" i="1"/>
  <c r="E385" i="1"/>
  <c r="E383" i="1"/>
  <c r="E379" i="1"/>
  <c r="E381" i="1"/>
  <c r="E377" i="1"/>
  <c r="E29" i="1"/>
  <c r="E30" i="1"/>
  <c r="E31" i="1"/>
  <c r="E344" i="1"/>
  <c r="E363" i="1"/>
  <c r="E357" i="1"/>
  <c r="E201" i="1"/>
  <c r="E223" i="1"/>
  <c r="E220" i="1"/>
  <c r="E217" i="1"/>
  <c r="E49" i="1"/>
  <c r="E106" i="1"/>
  <c r="E101" i="1"/>
  <c r="E95" i="1"/>
  <c r="E173" i="1"/>
  <c r="E238" i="1"/>
  <c r="E239" i="1"/>
  <c r="E134" i="1"/>
  <c r="E135" i="1"/>
  <c r="E232" i="1"/>
  <c r="E233" i="1"/>
  <c r="E168" i="1"/>
  <c r="E169" i="1"/>
  <c r="E170" i="1"/>
  <c r="E137" i="1"/>
  <c r="E159" i="1"/>
  <c r="E162" i="1"/>
  <c r="E163" i="1"/>
  <c r="E235" i="1"/>
  <c r="E236" i="1"/>
  <c r="E175" i="1"/>
  <c r="E179" i="1"/>
  <c r="E180" i="1"/>
  <c r="E182" i="1"/>
  <c r="E183" i="1"/>
  <c r="E185" i="1"/>
  <c r="E186" i="1"/>
  <c r="E165" i="1"/>
  <c r="E166" i="1"/>
  <c r="E153" i="1"/>
  <c r="E154" i="1"/>
  <c r="E156" i="1"/>
  <c r="E157" i="1"/>
  <c r="E147" i="1"/>
  <c r="E148" i="1"/>
  <c r="E141" i="1"/>
  <c r="E142" i="1"/>
  <c r="E150" i="1"/>
  <c r="E151" i="1"/>
  <c r="E125" i="1"/>
  <c r="E126" i="1"/>
  <c r="E131" i="1"/>
  <c r="E132" i="1"/>
  <c r="E122" i="1"/>
  <c r="E123" i="1"/>
  <c r="E248" i="1"/>
  <c r="E241" i="1"/>
  <c r="E245" i="1"/>
  <c r="E246" i="1"/>
  <c r="E316" i="1"/>
  <c r="E329" i="1"/>
  <c r="E330" i="1"/>
  <c r="E252" i="1"/>
  <c r="E268" i="1"/>
  <c r="E269" i="1"/>
  <c r="E259" i="1"/>
  <c r="E260" i="1"/>
  <c r="E256" i="1"/>
  <c r="E257" i="1"/>
  <c r="E253" i="1"/>
  <c r="E254" i="1"/>
  <c r="E354" i="1"/>
  <c r="E355" i="1"/>
  <c r="E188" i="1"/>
  <c r="E189" i="1"/>
  <c r="E190" i="1"/>
  <c r="E198" i="1"/>
  <c r="E199" i="1"/>
  <c r="E345" i="1"/>
  <c r="E346" i="1"/>
  <c r="E334" i="1"/>
  <c r="E338" i="1"/>
  <c r="E339" i="1"/>
  <c r="E360" i="1"/>
  <c r="E361" i="1"/>
  <c r="E351" i="1"/>
  <c r="E352" i="1"/>
  <c r="E284" i="1"/>
  <c r="E291" i="1"/>
  <c r="E292" i="1"/>
  <c r="E367" i="1"/>
  <c r="E285" i="1"/>
  <c r="E286" i="1"/>
  <c r="E294" i="1"/>
  <c r="E295" i="1"/>
  <c r="E195" i="1"/>
  <c r="E196" i="1"/>
  <c r="E288" i="1"/>
  <c r="E289" i="1"/>
  <c r="E17" i="1"/>
  <c r="E18" i="1"/>
  <c r="E19" i="1"/>
  <c r="E24" i="1"/>
  <c r="E25" i="1"/>
  <c r="E26" i="1"/>
  <c r="E335" i="1"/>
  <c r="E336" i="1"/>
  <c r="E265" i="1"/>
  <c r="E266" i="1"/>
  <c r="E262" i="1"/>
  <c r="E263" i="1"/>
  <c r="E271" i="1"/>
  <c r="E275" i="1"/>
  <c r="E276" i="1"/>
  <c r="E272" i="1"/>
  <c r="E273" i="1"/>
  <c r="E278" i="1"/>
  <c r="E279" i="1"/>
  <c r="E176" i="1"/>
  <c r="E177" i="1"/>
  <c r="E110" i="1"/>
  <c r="E115" i="1"/>
  <c r="E113" i="1"/>
  <c r="E111" i="1"/>
  <c r="E117" i="1"/>
  <c r="E120" i="1"/>
  <c r="E108" i="1"/>
  <c r="E348" i="1"/>
  <c r="E349" i="1"/>
  <c r="E99" i="1"/>
  <c r="E92" i="1"/>
  <c r="E20" i="1"/>
  <c r="E21" i="1"/>
  <c r="E22" i="1"/>
  <c r="E88" i="1"/>
  <c r="E85" i="1"/>
  <c r="E79" i="1"/>
  <c r="E32" i="1" l="1"/>
  <c r="E323" i="1"/>
  <c r="E326" i="1"/>
  <c r="E327" i="1"/>
  <c r="E321" i="1"/>
  <c r="E320" i="1" s="1"/>
  <c r="E242" i="1"/>
  <c r="E243" i="1"/>
  <c r="E75" i="1"/>
  <c r="E297" i="1"/>
  <c r="E313" i="1"/>
  <c r="E307" i="1"/>
  <c r="E308" i="1"/>
  <c r="E202" i="1"/>
  <c r="E203" i="1"/>
  <c r="E298" i="1"/>
  <c r="E299" i="1"/>
  <c r="E205" i="1" l="1"/>
  <c r="F205" i="1" s="1"/>
  <c r="E206" i="1"/>
  <c r="E214" i="1"/>
  <c r="F214" i="1" s="1"/>
  <c r="E215" i="1"/>
  <c r="E305" i="1"/>
  <c r="F305" i="1" s="1"/>
  <c r="E208" i="1"/>
  <c r="E209" i="1"/>
  <c r="F209" i="1" s="1"/>
  <c r="E301" i="1"/>
  <c r="F301" i="1" s="1"/>
  <c r="E302" i="1"/>
  <c r="E317" i="1"/>
  <c r="E318" i="1"/>
  <c r="E310" i="1"/>
  <c r="E311" i="1"/>
  <c r="E72" i="1"/>
  <c r="E138" i="1"/>
  <c r="F138" i="1" s="1"/>
  <c r="E139" i="1"/>
  <c r="E64" i="1"/>
  <c r="E70" i="1"/>
  <c r="E66" i="1"/>
  <c r="E61" i="1"/>
  <c r="F61" i="1" s="1"/>
  <c r="E58" i="1"/>
  <c r="F58" i="1" s="1"/>
  <c r="E54" i="1"/>
  <c r="E50" i="1"/>
  <c r="F50" i="1" s="1"/>
  <c r="E41" i="1"/>
  <c r="E46" i="1"/>
  <c r="E33" i="1"/>
  <c r="E35" i="1"/>
  <c r="E39" i="1"/>
  <c r="E44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3" i="1"/>
  <c r="F302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2" i="1"/>
  <c r="F221" i="1"/>
  <c r="F220" i="1"/>
  <c r="F219" i="1"/>
  <c r="F218" i="1"/>
  <c r="F217" i="1"/>
  <c r="F216" i="1"/>
  <c r="F215" i="1"/>
  <c r="F213" i="1"/>
  <c r="F212" i="1"/>
  <c r="F211" i="1"/>
  <c r="F210" i="1"/>
  <c r="F208" i="1"/>
  <c r="F207" i="1"/>
  <c r="F206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3" i="1"/>
  <c r="F142" i="1"/>
  <c r="F141" i="1"/>
  <c r="F140" i="1"/>
  <c r="F139" i="1"/>
  <c r="F137" i="1"/>
  <c r="F136" i="1"/>
  <c r="F135" i="1"/>
  <c r="F134" i="1"/>
  <c r="F133" i="1"/>
  <c r="F132" i="1"/>
  <c r="F131" i="1"/>
  <c r="F127" i="1"/>
  <c r="F126" i="1"/>
  <c r="F125" i="1"/>
  <c r="F124" i="1"/>
  <c r="F123" i="1"/>
  <c r="F122" i="1"/>
  <c r="F121" i="1"/>
  <c r="F120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2" i="1"/>
  <c r="F60" i="1"/>
  <c r="F59" i="1"/>
  <c r="F57" i="1"/>
  <c r="F56" i="1"/>
  <c r="F55" i="1"/>
  <c r="F54" i="1"/>
  <c r="F53" i="1"/>
  <c r="F52" i="1"/>
  <c r="F51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E304" i="1" l="1"/>
  <c r="F304" i="1" s="1"/>
</calcChain>
</file>

<file path=xl/sharedStrings.xml><?xml version="1.0" encoding="utf-8"?>
<sst xmlns="http://schemas.openxmlformats.org/spreadsheetml/2006/main" count="1122" uniqueCount="615">
  <si>
    <t>Općina Velika Ludina</t>
  </si>
  <si>
    <t/>
  </si>
  <si>
    <t>Svetog Mihaela 37</t>
  </si>
  <si>
    <t>44316 Velika Ludina</t>
  </si>
  <si>
    <t>OIB: 02359032919</t>
  </si>
  <si>
    <t>POSEBNI DIO</t>
  </si>
  <si>
    <t>BROJ KONTA</t>
  </si>
  <si>
    <t>VRSTA RASHODA / IZDATKA</t>
  </si>
  <si>
    <t xml:space="preserve">  </t>
  </si>
  <si>
    <t>SVEUKUPNO RASHODI / IZDACI</t>
  </si>
  <si>
    <t>Razdjel  001</t>
  </si>
  <si>
    <t>Općinsko vijeće</t>
  </si>
  <si>
    <t>Glava  001 01</t>
  </si>
  <si>
    <t>Glavni program  A11</t>
  </si>
  <si>
    <t>Općinsko Vijeće</t>
  </si>
  <si>
    <t>Program  1001</t>
  </si>
  <si>
    <t>Aktivnost  A100101</t>
  </si>
  <si>
    <t>Donošenje akata i mjera i djelokruga predstavničkog , izvršnog tijela i mjesne samouprave</t>
  </si>
  <si>
    <t>3291</t>
  </si>
  <si>
    <t>Naknade za rad predstavničkih i izvršnih tijela, povjerenstava i slično</t>
  </si>
  <si>
    <t>32911</t>
  </si>
  <si>
    <t>Naknade za rad članovima predstavničkih i izvršnih tijela i upravnih vijeća</t>
  </si>
  <si>
    <t>Program  1002</t>
  </si>
  <si>
    <t>Program političkih stranaka</t>
  </si>
  <si>
    <t>Aktivnost  A100201</t>
  </si>
  <si>
    <t>Osnovne funkcije stranaka</t>
  </si>
  <si>
    <t>3811</t>
  </si>
  <si>
    <t>Tekuće donacije u novcu</t>
  </si>
  <si>
    <t>38114</t>
  </si>
  <si>
    <t>Tekuće donacije udrugama i političkim strankama</t>
  </si>
  <si>
    <t>Razdjel  002</t>
  </si>
  <si>
    <t>Jedinstveni upravni odjel</t>
  </si>
  <si>
    <t>Glava  002 01</t>
  </si>
  <si>
    <t>Glavni program  A10</t>
  </si>
  <si>
    <t>Program  1000</t>
  </si>
  <si>
    <t>Aktivnost  A100001</t>
  </si>
  <si>
    <t>Rashodi za zaposlene</t>
  </si>
  <si>
    <t>3111</t>
  </si>
  <si>
    <t>Plaće za redovan rad</t>
  </si>
  <si>
    <t>31111</t>
  </si>
  <si>
    <t>Plaće za zaposlene</t>
  </si>
  <si>
    <t>3121</t>
  </si>
  <si>
    <t>Ostali rashodi za zaposlene</t>
  </si>
  <si>
    <t>31212</t>
  </si>
  <si>
    <t>Nagrade</t>
  </si>
  <si>
    <t>31216</t>
  </si>
  <si>
    <t>Regres za godišnji odmor</t>
  </si>
  <si>
    <t>31219</t>
  </si>
  <si>
    <t>Ostali nenavedeni rashodi za zaposlene</t>
  </si>
  <si>
    <t>3132</t>
  </si>
  <si>
    <t>Doprinosi za obvezno zdravstveno osiguranje</t>
  </si>
  <si>
    <t>31321</t>
  </si>
  <si>
    <t>3211</t>
  </si>
  <si>
    <t>Službena putovanja</t>
  </si>
  <si>
    <t>32111</t>
  </si>
  <si>
    <t>Dnevnice za službeni put u zemlji</t>
  </si>
  <si>
    <t>32115</t>
  </si>
  <si>
    <t>Naknade za prijevoz na službenom putu u zemlji</t>
  </si>
  <si>
    <t>3212</t>
  </si>
  <si>
    <t>Naknade za prijevoz, za rad na terenu i odvojeni život</t>
  </si>
  <si>
    <t>32121</t>
  </si>
  <si>
    <t>Naknade za prijevoz na posao i s posla</t>
  </si>
  <si>
    <t>3213</t>
  </si>
  <si>
    <t>Stručno usavršavanje zaposlenika</t>
  </si>
  <si>
    <t>32131</t>
  </si>
  <si>
    <t>Seminari, savjetovanja i simpoziji</t>
  </si>
  <si>
    <t>32132</t>
  </si>
  <si>
    <t>Tečajevi i stručni ispiti</t>
  </si>
  <si>
    <t>Aktivnost  A100002</t>
  </si>
  <si>
    <t>Materijalni rashodi</t>
  </si>
  <si>
    <t>3221</t>
  </si>
  <si>
    <t>Uredski materijal i ostali materijalni rashodi</t>
  </si>
  <si>
    <t>32211</t>
  </si>
  <si>
    <t>Uredski materijal</t>
  </si>
  <si>
    <t>32212</t>
  </si>
  <si>
    <t>Literatura (publikacije, časopisi, glasila, knjige i ostalo)</t>
  </si>
  <si>
    <t>32214</t>
  </si>
  <si>
    <t>Materijal i sredstva za čišćenje i održavanje</t>
  </si>
  <si>
    <t>3223</t>
  </si>
  <si>
    <t>Energija</t>
  </si>
  <si>
    <t>32231</t>
  </si>
  <si>
    <t>Električna energija</t>
  </si>
  <si>
    <t>32233</t>
  </si>
  <si>
    <t>Plin</t>
  </si>
  <si>
    <t>32234</t>
  </si>
  <si>
    <t>Motorni benzin i dizel gorivo</t>
  </si>
  <si>
    <t>3224</t>
  </si>
  <si>
    <t>Materijal i dijelovi za tekuće i investicijsko održavanje</t>
  </si>
  <si>
    <t>32241</t>
  </si>
  <si>
    <t>Materijal i dijelovi za tekuće i investicijsko održavanje građevinskih objekata</t>
  </si>
  <si>
    <t>32243</t>
  </si>
  <si>
    <t>Materijal i dijelovi za tekuće i investicijsko održavanje transportnih sredstava</t>
  </si>
  <si>
    <t>3225</t>
  </si>
  <si>
    <t>Sitni inventar i auto gume</t>
  </si>
  <si>
    <t>32251</t>
  </si>
  <si>
    <t>Sitni inventar</t>
  </si>
  <si>
    <t>32252</t>
  </si>
  <si>
    <t>Auto gume</t>
  </si>
  <si>
    <t>3227</t>
  </si>
  <si>
    <t>Službena, radna i zaštitna odjeća i obuća</t>
  </si>
  <si>
    <t>32271</t>
  </si>
  <si>
    <t>3231</t>
  </si>
  <si>
    <t>Usluge telefona, pošte i prijevoza</t>
  </si>
  <si>
    <t>32311</t>
  </si>
  <si>
    <t>Usluge telefona, telefaksa</t>
  </si>
  <si>
    <t>32312</t>
  </si>
  <si>
    <t>Usluge interneta</t>
  </si>
  <si>
    <t>32313</t>
  </si>
  <si>
    <t>Poštarina (pisma, tiskanice i sl.)</t>
  </si>
  <si>
    <t>3232</t>
  </si>
  <si>
    <t>Usluge tekućeg i investicijskog održavanja</t>
  </si>
  <si>
    <t>32322</t>
  </si>
  <si>
    <t>Usluge tekućeg i investicijskog održavanja postrojenja i opreme</t>
  </si>
  <si>
    <t>3233</t>
  </si>
  <si>
    <t>Usluge promidžbe i informiranja</t>
  </si>
  <si>
    <t>32331</t>
  </si>
  <si>
    <t>Elektronski mediji</t>
  </si>
  <si>
    <t>32332</t>
  </si>
  <si>
    <t>Tisak</t>
  </si>
  <si>
    <t>3234</t>
  </si>
  <si>
    <t>Komunalne usluge</t>
  </si>
  <si>
    <t>32341</t>
  </si>
  <si>
    <t>Opskrba vodom</t>
  </si>
  <si>
    <t>32342</t>
  </si>
  <si>
    <t>Iznošenje i odvoz smeća</t>
  </si>
  <si>
    <t>32349</t>
  </si>
  <si>
    <t>Ostale komunalne usluge</t>
  </si>
  <si>
    <t>3237</t>
  </si>
  <si>
    <t>Intelektualne i osobne usluge</t>
  </si>
  <si>
    <t>32372</t>
  </si>
  <si>
    <t>Ugovori o djelu</t>
  </si>
  <si>
    <t>32373</t>
  </si>
  <si>
    <t>Usluge odvjetnika i pravnog savjetovanja</t>
  </si>
  <si>
    <t>32375</t>
  </si>
  <si>
    <t>Geodetsko-katastarske usluge</t>
  </si>
  <si>
    <t>32376</t>
  </si>
  <si>
    <t>Usluge vještačenja</t>
  </si>
  <si>
    <t>32379</t>
  </si>
  <si>
    <t>Ostale intelektualne usluge</t>
  </si>
  <si>
    <t>3238</t>
  </si>
  <si>
    <t>Računalne usluge</t>
  </si>
  <si>
    <t>32381</t>
  </si>
  <si>
    <t>Usluge ažuriranja računalnih baza</t>
  </si>
  <si>
    <t>32389</t>
  </si>
  <si>
    <t>Ostale računalne usluge</t>
  </si>
  <si>
    <t>3239</t>
  </si>
  <si>
    <t>Ostale usluge</t>
  </si>
  <si>
    <t>32391</t>
  </si>
  <si>
    <t>Grafičke i tiskarske usluge, usluge kopiranja i uvezivanja i slično</t>
  </si>
  <si>
    <t>32394</t>
  </si>
  <si>
    <t>Usluge pri registraciji prijevoznih sredstava</t>
  </si>
  <si>
    <t>32399</t>
  </si>
  <si>
    <t>Ostale nespomenute usluge</t>
  </si>
  <si>
    <t>3241</t>
  </si>
  <si>
    <t>Naknade troškova osobama izvan radnog odnosa</t>
  </si>
  <si>
    <t>32411</t>
  </si>
  <si>
    <t>Naknade troškova službenog puta</t>
  </si>
  <si>
    <t>32412</t>
  </si>
  <si>
    <t>Naknade ostalih troškova</t>
  </si>
  <si>
    <t>3292</t>
  </si>
  <si>
    <t>Premije osiguranja</t>
  </si>
  <si>
    <t>32921</t>
  </si>
  <si>
    <t>Premije osiguranja prijevoznih sredstava</t>
  </si>
  <si>
    <t>32922</t>
  </si>
  <si>
    <t>Premije osiguranja ostale imovine</t>
  </si>
  <si>
    <t>32923</t>
  </si>
  <si>
    <t>Premije osiguranja zaposlenih</t>
  </si>
  <si>
    <t>3293</t>
  </si>
  <si>
    <t>Reprezentacija</t>
  </si>
  <si>
    <t>32931</t>
  </si>
  <si>
    <t>3295</t>
  </si>
  <si>
    <t>Pristojbe i naknade</t>
  </si>
  <si>
    <t>32951</t>
  </si>
  <si>
    <t>Upravne i administrativne pristojbe</t>
  </si>
  <si>
    <t>32952</t>
  </si>
  <si>
    <t>Sudske pristojbe</t>
  </si>
  <si>
    <t>32953</t>
  </si>
  <si>
    <t>Javnobilježničke pristojbe</t>
  </si>
  <si>
    <t>32959</t>
  </si>
  <si>
    <t>Ostale pristojbe i naknade</t>
  </si>
  <si>
    <t>3296</t>
  </si>
  <si>
    <t>Troškovi sudskih postupaka</t>
  </si>
  <si>
    <t>32961</t>
  </si>
  <si>
    <t>3299</t>
  </si>
  <si>
    <t>Ostali nespomenuti rashodi poslovanja</t>
  </si>
  <si>
    <t>32999</t>
  </si>
  <si>
    <t>Aktivnost  A100003</t>
  </si>
  <si>
    <t>Financijski rashodi</t>
  </si>
  <si>
    <t>3431</t>
  </si>
  <si>
    <t>Bankarske usluge i usluge platnog prometa</t>
  </si>
  <si>
    <t>34312</t>
  </si>
  <si>
    <t>Usluge platnog prometa</t>
  </si>
  <si>
    <t>3433</t>
  </si>
  <si>
    <t>Zatezne kamate</t>
  </si>
  <si>
    <t>34333</t>
  </si>
  <si>
    <t>Zatezne kamate iz poslovnih odnosa</t>
  </si>
  <si>
    <t>3434</t>
  </si>
  <si>
    <t>Ostali nespomenuti financijski rashodi</t>
  </si>
  <si>
    <t>34349</t>
  </si>
  <si>
    <t>Aktivnost  A100004</t>
  </si>
  <si>
    <t>Dan Općine</t>
  </si>
  <si>
    <t>Aktivnost  A100005</t>
  </si>
  <si>
    <t>Kapitalna pomoć trgovačkom društvu Ludina d.o.o.</t>
  </si>
  <si>
    <t>3861</t>
  </si>
  <si>
    <t>Kapitalne pomoći kreditnim i ostalim financijskim institucijama te trgovačkim društvima u javnom sek</t>
  </si>
  <si>
    <t>38612</t>
  </si>
  <si>
    <t>Kapitalne pomoći trgovačkim društvima u javnom sektoru</t>
  </si>
  <si>
    <t>Kapitalni projekt  K100001</t>
  </si>
  <si>
    <t>Rashodi za nabavu dugotrajne neproizvedene imovine - projekti</t>
  </si>
  <si>
    <t>4126</t>
  </si>
  <si>
    <t>Ostala nematerijalna imovina</t>
  </si>
  <si>
    <t>41261</t>
  </si>
  <si>
    <t>Kapitalni projekt  K100002</t>
  </si>
  <si>
    <t>Rashodi za nabavu dugotrajne neproizvedene imovine - traktor</t>
  </si>
  <si>
    <t>4231</t>
  </si>
  <si>
    <t>Prijevozna sredstva u cestovnom prometu</t>
  </si>
  <si>
    <t>42315</t>
  </si>
  <si>
    <t>Traktori</t>
  </si>
  <si>
    <t>Kapitalni projekt  K100003</t>
  </si>
  <si>
    <t>Rashodi za nabavu dugotrajne neproizvedene imovine - zemljišta</t>
  </si>
  <si>
    <t>4111</t>
  </si>
  <si>
    <t>Zemljište</t>
  </si>
  <si>
    <t>41112</t>
  </si>
  <si>
    <t>Građevinsko zemljište</t>
  </si>
  <si>
    <t>Kapitalni projekt  K100004</t>
  </si>
  <si>
    <t>Rashodi za nabavu dugotrajne neproizvedene imovine</t>
  </si>
  <si>
    <t>4227</t>
  </si>
  <si>
    <t>Uređaji, strojevi i oprema za ostale namjene</t>
  </si>
  <si>
    <t>42273</t>
  </si>
  <si>
    <t>Oprema</t>
  </si>
  <si>
    <t>Program  1003</t>
  </si>
  <si>
    <t>Upravljanje imovinom</t>
  </si>
  <si>
    <t>Aktivnost  A100301</t>
  </si>
  <si>
    <t>Održavanje zgrada za redovno korištenje</t>
  </si>
  <si>
    <t>32329</t>
  </si>
  <si>
    <t>Ostale usluge tekućeg i investicijskog održavanja</t>
  </si>
  <si>
    <t>Kapitalni projekt  K100301</t>
  </si>
  <si>
    <t>Uređenje doma Velika Ludina</t>
  </si>
  <si>
    <t>4212</t>
  </si>
  <si>
    <t>Poslovni objekti</t>
  </si>
  <si>
    <t>42124</t>
  </si>
  <si>
    <t>Zgrade kulturnih institucija (kazališta, muzeji, galerije, domovi kulture, knjižnice i slično)</t>
  </si>
  <si>
    <t>Kapitalni projekt  K100302</t>
  </si>
  <si>
    <t>Rekonstrukcija i dogradnja vatrogasnog doma Ludina</t>
  </si>
  <si>
    <t>4214</t>
  </si>
  <si>
    <t>Ostali građevinski objekti</t>
  </si>
  <si>
    <t>42149</t>
  </si>
  <si>
    <t>Ostali nespomenuti građevinski objekti</t>
  </si>
  <si>
    <t>Kapitalni projekt  K100303</t>
  </si>
  <si>
    <t>Uređenje doma Vidrenjak</t>
  </si>
  <si>
    <t>Kapitalni projekt  K100304</t>
  </si>
  <si>
    <t>Uredenje doma Gornja Vlahinicka</t>
  </si>
  <si>
    <t>Kapitalni projekt  K100305</t>
  </si>
  <si>
    <t>Uredenje doma Kompator</t>
  </si>
  <si>
    <t>Kapitalni projekt  K100306</t>
  </si>
  <si>
    <t>Uredenje doma Ruskovica</t>
  </si>
  <si>
    <t>Kapitalni projekt  K100307</t>
  </si>
  <si>
    <t>Uređenje doma Okoli</t>
  </si>
  <si>
    <t>Kapitalni projekt  K100308</t>
  </si>
  <si>
    <t>Uređenje zgrada</t>
  </si>
  <si>
    <t>Kapitalni projekt  K100309</t>
  </si>
  <si>
    <t>Skladište i garaža</t>
  </si>
  <si>
    <t>Program  1004</t>
  </si>
  <si>
    <t>Opremanje uredskog prostora</t>
  </si>
  <si>
    <t>Kapitalni projekt  K100401</t>
  </si>
  <si>
    <t>Rashodi za nabavu dugotrajne proizvedene imovine</t>
  </si>
  <si>
    <t>4221</t>
  </si>
  <si>
    <t>Uredska oprema i namještaj</t>
  </si>
  <si>
    <t>42211</t>
  </si>
  <si>
    <t>Računala i računalna oprema</t>
  </si>
  <si>
    <t>42212</t>
  </si>
  <si>
    <t>Uredski namještaj</t>
  </si>
  <si>
    <t>4262</t>
  </si>
  <si>
    <t>Ulaganja u računalne programe</t>
  </si>
  <si>
    <t>42621</t>
  </si>
  <si>
    <t>Program  1005</t>
  </si>
  <si>
    <t>Razvoj i sigurnost prometa</t>
  </si>
  <si>
    <t>Aktivnost  A100501</t>
  </si>
  <si>
    <t>Županijska cesta Mala Ludina - Mustafina Klada</t>
  </si>
  <si>
    <t>3631</t>
  </si>
  <si>
    <t>Tekuće pomoći unutar općeg proračuna</t>
  </si>
  <si>
    <t>36319</t>
  </si>
  <si>
    <t>Tekuće pomoći izvanproračunskim korisnicima županijskih, gradskih i općinskih proračuna</t>
  </si>
  <si>
    <t>Kapitalni projekt  K100501</t>
  </si>
  <si>
    <t>Ulica Bukovec, Grabrov Potok</t>
  </si>
  <si>
    <t>4213</t>
  </si>
  <si>
    <t>Ceste, željeznice i ostali prometni objekti</t>
  </si>
  <si>
    <t>42131</t>
  </si>
  <si>
    <t>Ceste</t>
  </si>
  <si>
    <t>Kapitalni projekt  K100502</t>
  </si>
  <si>
    <t>Obrtnička ulica, Velika Ludina</t>
  </si>
  <si>
    <t>Kapitalni projekt  K100503</t>
  </si>
  <si>
    <t>Cvjetna ulica , Velika Ludina</t>
  </si>
  <si>
    <t>Program  1006</t>
  </si>
  <si>
    <t>Organiziranje i provođenje zaštite i spašavanja</t>
  </si>
  <si>
    <t>Aktivnost  A100601</t>
  </si>
  <si>
    <t>Osnovna djelatnost zaštite od požara VZO Velika Ludina</t>
  </si>
  <si>
    <t>Aktivnost  A100602</t>
  </si>
  <si>
    <t>Civilna zaštita</t>
  </si>
  <si>
    <t>Aktivnost  A100603</t>
  </si>
  <si>
    <t>Hrvatska gorska služba spašavanja</t>
  </si>
  <si>
    <t>38119</t>
  </si>
  <si>
    <t>Ostale tekuće donacije</t>
  </si>
  <si>
    <t>Aktivnost  A100604</t>
  </si>
  <si>
    <t>Donacija za kupnju vozila DVD Gornja Vlahinićka</t>
  </si>
  <si>
    <t>Program  1007</t>
  </si>
  <si>
    <t>Održavanje objekata i uređenje komunalne infrastrukture</t>
  </si>
  <si>
    <t>Aktivnost  A100701</t>
  </si>
  <si>
    <t>Održavanje nerazvrstanih cesta , makadamskih puteva, bankina, jaraka i sl</t>
  </si>
  <si>
    <t>Aktivnost  A100702</t>
  </si>
  <si>
    <t>Održavanje cesta u zimskim uvjetima</t>
  </si>
  <si>
    <t>Aktivnost  A100703</t>
  </si>
  <si>
    <t>Održavanje javnih i zelenih površina</t>
  </si>
  <si>
    <t>Aktivnost  A100704</t>
  </si>
  <si>
    <t>Uređenje groblja</t>
  </si>
  <si>
    <t>Aktivnost  A100705</t>
  </si>
  <si>
    <t>Održavanje javne rasvjete</t>
  </si>
  <si>
    <t>Aktivnost  A100706</t>
  </si>
  <si>
    <t>Popravak autobusnih kućica</t>
  </si>
  <si>
    <t>Aktivnost  A100707</t>
  </si>
  <si>
    <t>Nabava prometnih znakova</t>
  </si>
  <si>
    <t>Aktivnost  A100708</t>
  </si>
  <si>
    <t>Izgradnja autobusne kućice</t>
  </si>
  <si>
    <t>Kapitalni projekt  K100701</t>
  </si>
  <si>
    <t>Vodovod Ludinica</t>
  </si>
  <si>
    <t>42141</t>
  </si>
  <si>
    <t>Plinovod, vodovod, kanalizacija</t>
  </si>
  <si>
    <t>Kapitalni projekt  K100702</t>
  </si>
  <si>
    <t>Kanalizacija i odvodnja Cvjetna ulica</t>
  </si>
  <si>
    <t>Kapitalni projekt  K100703</t>
  </si>
  <si>
    <t>Video nadzor</t>
  </si>
  <si>
    <t>4223</t>
  </si>
  <si>
    <t>Oprema za održavanje i zaštitu</t>
  </si>
  <si>
    <t>42239</t>
  </si>
  <si>
    <t>Ostala oprema za održavanje i zaštitu</t>
  </si>
  <si>
    <t>Kapitalni projekt  K100704</t>
  </si>
  <si>
    <t>Kapitalni projekt  K100705</t>
  </si>
  <si>
    <t>Reflektori na sportskom terenu</t>
  </si>
  <si>
    <t>Program  1008</t>
  </si>
  <si>
    <t>Potpora u poljoprivredi</t>
  </si>
  <si>
    <t>Aktivnost  A100801</t>
  </si>
  <si>
    <t>Sufinanciranje troškova osjemenjivanja krava plotkinja</t>
  </si>
  <si>
    <t>3236</t>
  </si>
  <si>
    <t>Zdravstvene i veterinarske usluge</t>
  </si>
  <si>
    <t>32362</t>
  </si>
  <si>
    <t>Veterinarske usluge</t>
  </si>
  <si>
    <t>Aktivnost  A100802</t>
  </si>
  <si>
    <t>Naknade štete</t>
  </si>
  <si>
    <t>3831</t>
  </si>
  <si>
    <t>Naknade šteta pravnim i fizičkim osobama</t>
  </si>
  <si>
    <t>38311</t>
  </si>
  <si>
    <t>Naknade za štete uzrokovane prirodnim katastrofama</t>
  </si>
  <si>
    <t>Program  1009</t>
  </si>
  <si>
    <t>Jačanje gospodarstva</t>
  </si>
  <si>
    <t>Aktivnost  A100901</t>
  </si>
  <si>
    <t>Subvencije trgovačkim društvima u javnom sektoru</t>
  </si>
  <si>
    <t>3512</t>
  </si>
  <si>
    <t>35121</t>
  </si>
  <si>
    <t>Program  1010</t>
  </si>
  <si>
    <t>Javne potrebe iznad standarda u školstvu</t>
  </si>
  <si>
    <t>Aktivnost  A101001</t>
  </si>
  <si>
    <t>Sufinanciranje troškova školske kuhinje</t>
  </si>
  <si>
    <t>Aktivnost  A101002</t>
  </si>
  <si>
    <t>Sufinanciranje produžene nastave OŠ Ludina</t>
  </si>
  <si>
    <t>Aktivnost  A101003</t>
  </si>
  <si>
    <t>Ostale tekuće donacije OŠ Ludina</t>
  </si>
  <si>
    <t>Aktivnost  A101004</t>
  </si>
  <si>
    <t>Stipendije i školarine</t>
  </si>
  <si>
    <t>3721</t>
  </si>
  <si>
    <t>Naknade građanima i kućanstvima u novcu</t>
  </si>
  <si>
    <t>37215</t>
  </si>
  <si>
    <t>Aktivnost  A101005</t>
  </si>
  <si>
    <t>Sufinanciranje učenićkih domova</t>
  </si>
  <si>
    <t>37219</t>
  </si>
  <si>
    <t>Ostale naknade iz proračuna u novcu</t>
  </si>
  <si>
    <t>Aktivnost  A101006</t>
  </si>
  <si>
    <t>Sufinanciranje dopunskog obrazovnog materijala</t>
  </si>
  <si>
    <t>Program  1011</t>
  </si>
  <si>
    <t>Socijalna skrb</t>
  </si>
  <si>
    <t>Aktivnost  A101101</t>
  </si>
  <si>
    <t>Pomoć za stanovanje, jednokratne pomoći</t>
  </si>
  <si>
    <t>37212</t>
  </si>
  <si>
    <t>Pomoć obiteljima i kućanstvima</t>
  </si>
  <si>
    <t>Aktivnost  A101102</t>
  </si>
  <si>
    <t>Jednokratne novčane pomoći roditeljima - rođenje djeteta</t>
  </si>
  <si>
    <t>Aktivnost  A101103</t>
  </si>
  <si>
    <t>Podmirenja troškova drva za ogrijev</t>
  </si>
  <si>
    <t>Aktivnost  A101104</t>
  </si>
  <si>
    <t>Podmirenje troškova logopeda</t>
  </si>
  <si>
    <t>Program  1012</t>
  </si>
  <si>
    <t>Razvoj sporta i rekreacije</t>
  </si>
  <si>
    <t>Aktivnost  A101201</t>
  </si>
  <si>
    <t>NŠK "Sokol"</t>
  </si>
  <si>
    <t>38115</t>
  </si>
  <si>
    <t>Tekuće donacije sportskim društvima</t>
  </si>
  <si>
    <t>Aktivnost  A101202</t>
  </si>
  <si>
    <t>RK Laurus</t>
  </si>
  <si>
    <t>Aktivnost  A101203</t>
  </si>
  <si>
    <t>Šaran - športsko ribolovna udurga</t>
  </si>
  <si>
    <t>Aktivnost  A101204</t>
  </si>
  <si>
    <t>Ostala sportska društva</t>
  </si>
  <si>
    <t>Program  1013</t>
  </si>
  <si>
    <t>Zaštita okoliša</t>
  </si>
  <si>
    <t>Aktivnost  A101301</t>
  </si>
  <si>
    <t>Odvoz i zbrinjavanje otpada, sanacija komunalne deponije</t>
  </si>
  <si>
    <t>Aktivnost  A101302</t>
  </si>
  <si>
    <t>Dimnjačarske i ekološke usluge</t>
  </si>
  <si>
    <t>32344</t>
  </si>
  <si>
    <t>Aktivnost  A101303</t>
  </si>
  <si>
    <t>Čišćenje smetlišta</t>
  </si>
  <si>
    <t>Aktivnost  A101304</t>
  </si>
  <si>
    <t>Zbrinjavnje otpada - azbest</t>
  </si>
  <si>
    <t>Aktivnost  A101305</t>
  </si>
  <si>
    <t>Zbrinjavanje ambalažnog otpada</t>
  </si>
  <si>
    <t>Kapitalni projekt  K101301</t>
  </si>
  <si>
    <t>Nabava kontejnera i spremnika za otpad</t>
  </si>
  <si>
    <t>Program  1014</t>
  </si>
  <si>
    <t>Zaštita, očuvanje i unaprijeđenje zdravlja</t>
  </si>
  <si>
    <t>Aktivnost  A101401</t>
  </si>
  <si>
    <t>Deratizacija i dezinsekcija</t>
  </si>
  <si>
    <t>32343</t>
  </si>
  <si>
    <t>Aktivnost  A101402</t>
  </si>
  <si>
    <t>Sanitarno - higijeničarski poslovi</t>
  </si>
  <si>
    <t>Aktivnost  A101403</t>
  </si>
  <si>
    <t>Troškovi prijevoza laboratorijskih uzoraka</t>
  </si>
  <si>
    <t>32369</t>
  </si>
  <si>
    <t>Ostale zdravstvene i veterinarske usluge</t>
  </si>
  <si>
    <t>Aktivnost  A101404</t>
  </si>
  <si>
    <t>Sterilizacija i kastracija ( sufinanciranje 50 % )</t>
  </si>
  <si>
    <t>Aktivnost  A101405</t>
  </si>
  <si>
    <t>Program zaštite divljači</t>
  </si>
  <si>
    <t>Program  1015</t>
  </si>
  <si>
    <t>Program očuvanja kulturne baštine</t>
  </si>
  <si>
    <t>Aktivnost  A101501</t>
  </si>
  <si>
    <t>Crkva Sv. Mihovila V.Ludina</t>
  </si>
  <si>
    <t>38112</t>
  </si>
  <si>
    <t>Tekuće donacije vjerskim zajednicama</t>
  </si>
  <si>
    <t>Aktivnost  A101502</t>
  </si>
  <si>
    <t>KUD Mijo Stuparić</t>
  </si>
  <si>
    <t>Aktivnost  A101503</t>
  </si>
  <si>
    <t>Promocija knjiga i očuvanje kulturne baštine</t>
  </si>
  <si>
    <t>Program  1016</t>
  </si>
  <si>
    <t>Razvoj civilnog društva</t>
  </si>
  <si>
    <t>Aktivnost  A101601</t>
  </si>
  <si>
    <t>UHVIBDR Velika Ludina</t>
  </si>
  <si>
    <t>Aktivnost  A101602</t>
  </si>
  <si>
    <t>LAG Moslavina</t>
  </si>
  <si>
    <t>3294</t>
  </si>
  <si>
    <t>Članarine i norme</t>
  </si>
  <si>
    <t>32941</t>
  </si>
  <si>
    <t>Tuzemne članarine</t>
  </si>
  <si>
    <t>Aktivnost  A101603</t>
  </si>
  <si>
    <t>Crveni Križ</t>
  </si>
  <si>
    <t>Aktivnost  A101604</t>
  </si>
  <si>
    <t>Udruženje slijepih</t>
  </si>
  <si>
    <t>Aktivnost  A101605</t>
  </si>
  <si>
    <t>OSI Udruga osoba s invaliditetom</t>
  </si>
  <si>
    <t>Aktivnost  A101606</t>
  </si>
  <si>
    <t>Udruga voćara , vinogradara Moslavine</t>
  </si>
  <si>
    <t>Aktivnost  A101607</t>
  </si>
  <si>
    <t>Lovačka udruga Košuta</t>
  </si>
  <si>
    <t>Aktivnost  A101608</t>
  </si>
  <si>
    <t>Ostale udruge</t>
  </si>
  <si>
    <t>Aktivnost  A101609</t>
  </si>
  <si>
    <t>Udruga pčelara Lipa</t>
  </si>
  <si>
    <t>Glava  002 02</t>
  </si>
  <si>
    <t>Javne ustanove predškolskog odgoja i osnovnog obrazovanja</t>
  </si>
  <si>
    <t>Glavni program  A12</t>
  </si>
  <si>
    <t>Proračunski korisnik Dječji vrtić Ludina</t>
  </si>
  <si>
    <t>Program  1019</t>
  </si>
  <si>
    <t>Predškolski odgoj</t>
  </si>
  <si>
    <t>Aktivnost  A101901</t>
  </si>
  <si>
    <t>Korisnik   002</t>
  </si>
  <si>
    <t>Dječji vrtić Ludina</t>
  </si>
  <si>
    <t>3214</t>
  </si>
  <si>
    <t>Ostale naknade troškova zaposlenima</t>
  </si>
  <si>
    <t>32149</t>
  </si>
  <si>
    <t>3222</t>
  </si>
  <si>
    <t>Materijal i sirovine</t>
  </si>
  <si>
    <t>32224</t>
  </si>
  <si>
    <t>Namirnice</t>
  </si>
  <si>
    <t>5443</t>
  </si>
  <si>
    <t>Otplata glavnice primljenih kredita od tuzemnih kreditnih institucija izvan javnog sektora</t>
  </si>
  <si>
    <t>54432</t>
  </si>
  <si>
    <t>Otplata glavnice primljenih kredita od tuzemnih kreditnih institucija izvan javnog sektora - dugoroč</t>
  </si>
  <si>
    <t>Kapitalni projekt  K101901</t>
  </si>
  <si>
    <t>Uređenje ograde</t>
  </si>
  <si>
    <t>Glava  002 03</t>
  </si>
  <si>
    <t>Djelatnost kulture</t>
  </si>
  <si>
    <t>Glavni program  A13</t>
  </si>
  <si>
    <t>Proračunski korisnik Knjižnica i čitaonica Velika Ludina</t>
  </si>
  <si>
    <t>Program  1020</t>
  </si>
  <si>
    <t>Javen potrebe u kulturi</t>
  </si>
  <si>
    <t>Aktivnost  A102001</t>
  </si>
  <si>
    <t>Knjižnica i čitaonica Velika Ludina</t>
  </si>
  <si>
    <t>Korisnik   003</t>
  </si>
  <si>
    <t>Knjižnica i čitaonica Ludina</t>
  </si>
  <si>
    <t>Kapitalni projekt  K102001</t>
  </si>
  <si>
    <t>4241</t>
  </si>
  <si>
    <t>Knjige</t>
  </si>
  <si>
    <t>42411</t>
  </si>
  <si>
    <t>POSTOTAK IZVRŠENJA</t>
  </si>
  <si>
    <t>TEKUĆI PLAN 2022</t>
  </si>
  <si>
    <t>IZVRŠENJE 2022</t>
  </si>
  <si>
    <t>Izvršenje proračuna od I-XII.2022</t>
  </si>
  <si>
    <t>OPĆI DIO</t>
  </si>
  <si>
    <t>VRSTA PRIHODA / PRIMITAKA</t>
  </si>
  <si>
    <t>SVEUKUPNO PRIHODI</t>
  </si>
  <si>
    <t>611</t>
  </si>
  <si>
    <t>Porez i prirez na dohodak</t>
  </si>
  <si>
    <t>613</t>
  </si>
  <si>
    <t>Porezi na imovinu</t>
  </si>
  <si>
    <t>614</t>
  </si>
  <si>
    <t>Porezi na robu i usluge</t>
  </si>
  <si>
    <t>632</t>
  </si>
  <si>
    <t>Pomoći od međunarodnih organizacija te institucija i tijela EU</t>
  </si>
  <si>
    <t>633</t>
  </si>
  <si>
    <t>Pomoći proračunu iz drugih proračuna</t>
  </si>
  <si>
    <t>634</t>
  </si>
  <si>
    <t>Pomoći od izvanproračunskih korisnika</t>
  </si>
  <si>
    <t>641</t>
  </si>
  <si>
    <t>Prihodi od financijske imovine</t>
  </si>
  <si>
    <t>642</t>
  </si>
  <si>
    <t>Prihodi od nefinancijske imovine</t>
  </si>
  <si>
    <t>651</t>
  </si>
  <si>
    <t>652</t>
  </si>
  <si>
    <t>Prihodi po posebnim propisima</t>
  </si>
  <si>
    <t>653</t>
  </si>
  <si>
    <t>Komunalni doprinosi i naknade</t>
  </si>
  <si>
    <t>681</t>
  </si>
  <si>
    <t>Kazne i upravne mjere</t>
  </si>
  <si>
    <t>711</t>
  </si>
  <si>
    <t>Prihodi od prodaje materijalne imovine - prirodnih bogatstava</t>
  </si>
  <si>
    <t>721</t>
  </si>
  <si>
    <t>Prihodi od prodaje građevinskih objekata</t>
  </si>
  <si>
    <t>722</t>
  </si>
  <si>
    <t>Prihodi od prodaje postrojenja i opreme</t>
  </si>
  <si>
    <t>IZVORNI PLAN 2022</t>
  </si>
  <si>
    <t>Izvršenje proračuna od I-XII 2022. godine</t>
  </si>
  <si>
    <t>IZVRŠENJE 2021</t>
  </si>
  <si>
    <t xml:space="preserve">Pomoći proračunskim korisnicima iz proračuna koji  im nije nadležan </t>
  </si>
  <si>
    <t>INDEKS 6/3</t>
  </si>
  <si>
    <t>INDEKS 6/5</t>
  </si>
  <si>
    <t>Otplata glavnice primljenih kredita i zajmova od kreditnih i ostalih financijskih institucija izvan</t>
  </si>
  <si>
    <t>544</t>
  </si>
  <si>
    <t>Nematerijalna proizvedena imovina</t>
  </si>
  <si>
    <t>426</t>
  </si>
  <si>
    <t>Knjige, umjetnička djela i ostale izložbene vrijednosti</t>
  </si>
  <si>
    <t>424</t>
  </si>
  <si>
    <t>Prijevozna sredstva</t>
  </si>
  <si>
    <t>423</t>
  </si>
  <si>
    <t>Postrojenja i oprema</t>
  </si>
  <si>
    <t>422</t>
  </si>
  <si>
    <t>Građevinski objekti</t>
  </si>
  <si>
    <t>421</t>
  </si>
  <si>
    <t>Nematerijalna imovina</t>
  </si>
  <si>
    <t>412</t>
  </si>
  <si>
    <t>Materijalna imovina - prirodna bogatstva</t>
  </si>
  <si>
    <t>411</t>
  </si>
  <si>
    <t>Kapitalne pomoći</t>
  </si>
  <si>
    <t>386</t>
  </si>
  <si>
    <t>Kazne, penali i naknade štete</t>
  </si>
  <si>
    <t>383</t>
  </si>
  <si>
    <t>Tekuće donacije</t>
  </si>
  <si>
    <t>381</t>
  </si>
  <si>
    <t>Ostale naknade građanima i kućanstvima iz proračuna</t>
  </si>
  <si>
    <t>372</t>
  </si>
  <si>
    <t>Pomoći unutar općeg proračuna</t>
  </si>
  <si>
    <t>363</t>
  </si>
  <si>
    <t>351</t>
  </si>
  <si>
    <t>Ostali financijski rashodi</t>
  </si>
  <si>
    <t>343</t>
  </si>
  <si>
    <t>329</t>
  </si>
  <si>
    <t>324</t>
  </si>
  <si>
    <t>Rashodi za usluge</t>
  </si>
  <si>
    <t>323</t>
  </si>
  <si>
    <t>Rashodi za materijal i energiju</t>
  </si>
  <si>
    <t>322</t>
  </si>
  <si>
    <t>Naknade troškova zaposlenima</t>
  </si>
  <si>
    <t>321</t>
  </si>
  <si>
    <t>Doprinosi na plaće</t>
  </si>
  <si>
    <t>313</t>
  </si>
  <si>
    <t>312</t>
  </si>
  <si>
    <t>Plaće (Bruto)</t>
  </si>
  <si>
    <t>311</t>
  </si>
  <si>
    <t xml:space="preserve">Primici od prodaje dionica i udjela u glavnici trgovačkih društava u javnonom sektoru </t>
  </si>
  <si>
    <t>VIŠAK/MANJAK + NETO ZADUŽIVANJA/FINANCIRANJA + RASPOLOŽIVA SREDSTVA IZ PRETHODNIH GODINA</t>
  </si>
  <si>
    <t>NETO ZADUŽIVANJE/FINANCIRANJE</t>
  </si>
  <si>
    <t>Izdaci za financijsku imovinu i otplate zajmova</t>
  </si>
  <si>
    <t>Primici od financijske imovine i zaduživanja</t>
  </si>
  <si>
    <t>RAČUN ZADUŽIVANJA/FINANCIRANJA</t>
  </si>
  <si>
    <t>B.</t>
  </si>
  <si>
    <t>RAZLIKA</t>
  </si>
  <si>
    <t>Rashodi za nabavu nefinancijske imovine</t>
  </si>
  <si>
    <t>Rashodi poslovanja</t>
  </si>
  <si>
    <t>Prihodi od prodaje nefinancijske imovine</t>
  </si>
  <si>
    <t>Prihodi poslovanja</t>
  </si>
  <si>
    <t>RAČUN PRIHODA I RASHODA</t>
  </si>
  <si>
    <t>A.</t>
  </si>
  <si>
    <t>02359032919</t>
  </si>
  <si>
    <t xml:space="preserve">Izvršenje proračuna od I-XII.2022.godine </t>
  </si>
  <si>
    <t>Tekući plan 2022</t>
  </si>
  <si>
    <t>Izvršenje 2021</t>
  </si>
  <si>
    <t xml:space="preserve">Izvršenje 2022 </t>
  </si>
  <si>
    <t>Indeks 4/1</t>
  </si>
  <si>
    <t>Indeks 4/3</t>
  </si>
  <si>
    <t>Izvorni plan 2022</t>
  </si>
  <si>
    <t>Vrijeme: 09:40</t>
  </si>
  <si>
    <t>Datum: 07.03.2023</t>
  </si>
  <si>
    <t xml:space="preserve">Izvršenje proračuna od I-XII.2022. GODINE </t>
  </si>
  <si>
    <t>Vrijeme: 10:01</t>
  </si>
  <si>
    <t>INDEKS 6/7</t>
  </si>
  <si>
    <t>Klasa: 400-06/23-01/01</t>
  </si>
  <si>
    <t>Urbroj: 2176-19-02-23-1, V. Ludina 28.03.2023.</t>
  </si>
  <si>
    <t xml:space="preserve">                 Izvršenje proračuna od I-XII.2022. godine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</si>
</sst>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1A]#,##0.00;\-\ #,##0.00"/>
    <numFmt numFmtId="165" formatCode="[$-1041A]h:mm"/>
    <numFmt numFmtId="166" formatCode="[$-1041A]dd\.mm\.yyyy"/>
  </numFmts>
  <fonts count="16" x14ac:knownFonts="1">
    <font>
      <sz val="11"/>
      <color rgb="FF000000"/>
      <name val="Calibri"/>
      <family val="2"/>
      <scheme val="minor"/>
    </font>
    <font>
      <sz val="11"/>
      <name val="Calibri"/>
    </font>
    <font>
      <sz val="9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b/>
      <sz val="9"/>
      <color rgb="FFFFFFFF"/>
      <name val="Arial"/>
    </font>
    <font>
      <b/>
      <sz val="9"/>
      <color rgb="FF000000"/>
      <name val="Arial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9.75"/>
      <color rgb="FF000000"/>
      <name val="Arial"/>
    </font>
    <font>
      <sz val="8"/>
      <color rgb="FF000000"/>
      <name val="Arial"/>
    </font>
    <font>
      <b/>
      <sz val="9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9CA9FE"/>
        <bgColor rgb="FF9CA9FE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none">
        <fgColor rgb="FFE1E1FF"/>
        <bgColor rgb="FFE1E1FF"/>
      </patternFill>
    </fill>
    <fill>
      <patternFill patternType="solid">
        <fgColor rgb="FFA3C9B9"/>
        <bgColor rgb="FFA3C9B9"/>
      </patternFill>
    </fill>
    <fill>
      <patternFill patternType="none">
        <fgColor rgb="FFA3C9B9"/>
        <bgColor rgb="FFA3C9B9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10" borderId="0"/>
    <xf numFmtId="0" fontId="8" fillId="10" borderId="0"/>
  </cellStyleXfs>
  <cellXfs count="145"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2" fillId="0" borderId="1" xfId="1" applyNumberFormat="1" applyFont="1" applyFill="1" applyBorder="1" applyAlignment="1">
      <alignment vertical="center" wrapText="1" readingOrder="1"/>
    </xf>
    <xf numFmtId="0" fontId="2" fillId="0" borderId="1" xfId="1" applyNumberFormat="1" applyFont="1" applyFill="1" applyBorder="1" applyAlignment="1">
      <alignment horizontal="right" vertical="center" wrapText="1" readingOrder="1"/>
    </xf>
    <xf numFmtId="0" fontId="6" fillId="2" borderId="0" xfId="1" applyNumberFormat="1" applyFont="1" applyFill="1" applyBorder="1" applyAlignment="1">
      <alignment horizontal="left" vertical="center" wrapText="1" readingOrder="1"/>
    </xf>
    <xf numFmtId="0" fontId="6" fillId="2" borderId="0" xfId="1" applyNumberFormat="1" applyFont="1" applyFill="1" applyBorder="1" applyAlignment="1">
      <alignment vertical="center" wrapText="1" readingOrder="1"/>
    </xf>
    <xf numFmtId="164" fontId="6" fillId="2" borderId="0" xfId="1" applyNumberFormat="1" applyFont="1" applyFill="1" applyBorder="1" applyAlignment="1">
      <alignment horizontal="right" vertical="center" wrapText="1" readingOrder="1"/>
    </xf>
    <xf numFmtId="0" fontId="6" fillId="3" borderId="0" xfId="1" applyNumberFormat="1" applyFont="1" applyFill="1" applyBorder="1" applyAlignment="1">
      <alignment horizontal="left" vertical="center" wrapText="1" readingOrder="1"/>
    </xf>
    <xf numFmtId="0" fontId="6" fillId="3" borderId="0" xfId="1" applyNumberFormat="1" applyFont="1" applyFill="1" applyBorder="1" applyAlignment="1">
      <alignment vertical="center" wrapText="1" readingOrder="1"/>
    </xf>
    <xf numFmtId="164" fontId="6" fillId="3" borderId="0" xfId="1" applyNumberFormat="1" applyFont="1" applyFill="1" applyBorder="1" applyAlignment="1">
      <alignment horizontal="right" vertical="center" wrapText="1" readingOrder="1"/>
    </xf>
    <xf numFmtId="0" fontId="6" fillId="4" borderId="0" xfId="1" applyNumberFormat="1" applyFont="1" applyFill="1" applyBorder="1" applyAlignment="1">
      <alignment horizontal="left" vertical="center" wrapText="1" readingOrder="1"/>
    </xf>
    <xf numFmtId="0" fontId="6" fillId="4" borderId="0" xfId="1" applyNumberFormat="1" applyFont="1" applyFill="1" applyBorder="1" applyAlignment="1">
      <alignment vertical="center" wrapText="1" readingOrder="1"/>
    </xf>
    <xf numFmtId="164" fontId="6" fillId="4" borderId="0" xfId="1" applyNumberFormat="1" applyFont="1" applyFill="1" applyBorder="1" applyAlignment="1">
      <alignment horizontal="right" vertical="center" wrapText="1" readingOrder="1"/>
    </xf>
    <xf numFmtId="0" fontId="7" fillId="5" borderId="0" xfId="1" applyNumberFormat="1" applyFont="1" applyFill="1" applyBorder="1" applyAlignment="1">
      <alignment horizontal="left" vertical="center" wrapText="1" readingOrder="1"/>
    </xf>
    <xf numFmtId="0" fontId="7" fillId="5" borderId="0" xfId="1" applyNumberFormat="1" applyFont="1" applyFill="1" applyBorder="1" applyAlignment="1">
      <alignment vertical="center" wrapText="1" readingOrder="1"/>
    </xf>
    <xf numFmtId="164" fontId="7" fillId="5" borderId="0" xfId="1" applyNumberFormat="1" applyFont="1" applyFill="1" applyBorder="1" applyAlignment="1">
      <alignment horizontal="right" vertical="center" wrapText="1" readingOrder="1"/>
    </xf>
    <xf numFmtId="0" fontId="7" fillId="6" borderId="0" xfId="1" applyNumberFormat="1" applyFont="1" applyFill="1" applyBorder="1" applyAlignment="1">
      <alignment horizontal="left" vertical="center" wrapText="1" readingOrder="1"/>
    </xf>
    <xf numFmtId="0" fontId="7" fillId="6" borderId="0" xfId="1" applyNumberFormat="1" applyFont="1" applyFill="1" applyBorder="1" applyAlignment="1">
      <alignment vertical="center" wrapText="1" readingOrder="1"/>
    </xf>
    <xf numFmtId="164" fontId="7" fillId="6" borderId="0" xfId="1" applyNumberFormat="1" applyFont="1" applyFill="1" applyBorder="1" applyAlignment="1">
      <alignment horizontal="right" vertical="center" wrapText="1" readingOrder="1"/>
    </xf>
    <xf numFmtId="0" fontId="7" fillId="7" borderId="0" xfId="1" applyNumberFormat="1" applyFont="1" applyFill="1" applyBorder="1" applyAlignment="1">
      <alignment horizontal="left" vertical="center" wrapText="1" readingOrder="1"/>
    </xf>
    <xf numFmtId="0" fontId="7" fillId="7" borderId="0" xfId="1" applyNumberFormat="1" applyFont="1" applyFill="1" applyBorder="1" applyAlignment="1">
      <alignment vertical="center" wrapText="1" readingOrder="1"/>
    </xf>
    <xf numFmtId="164" fontId="7" fillId="7" borderId="0" xfId="1" applyNumberFormat="1" applyFont="1" applyFill="1" applyBorder="1" applyAlignment="1">
      <alignment horizontal="right" vertical="center" wrapText="1" readingOrder="1"/>
    </xf>
    <xf numFmtId="0" fontId="7" fillId="8" borderId="0" xfId="1" applyNumberFormat="1" applyFont="1" applyFill="1" applyBorder="1" applyAlignment="1">
      <alignment horizontal="left" vertical="center" wrapText="1" readingOrder="1"/>
    </xf>
    <xf numFmtId="0" fontId="7" fillId="8" borderId="0" xfId="1" applyNumberFormat="1" applyFont="1" applyFill="1" applyBorder="1" applyAlignment="1">
      <alignment vertical="center" wrapText="1" readingOrder="1"/>
    </xf>
    <xf numFmtId="164" fontId="7" fillId="8" borderId="0" xfId="1" applyNumberFormat="1" applyFont="1" applyFill="1" applyBorder="1" applyAlignment="1">
      <alignment horizontal="right" vertical="center" wrapText="1" readingOrder="1"/>
    </xf>
    <xf numFmtId="0" fontId="2" fillId="8" borderId="0" xfId="1" applyNumberFormat="1" applyFont="1" applyFill="1" applyBorder="1" applyAlignment="1">
      <alignment horizontal="left" vertical="center" wrapText="1" readingOrder="1"/>
    </xf>
    <xf numFmtId="0" fontId="2" fillId="8" borderId="0" xfId="1" applyNumberFormat="1" applyFont="1" applyFill="1" applyBorder="1" applyAlignment="1">
      <alignment vertical="center" wrapText="1" readingOrder="1"/>
    </xf>
    <xf numFmtId="164" fontId="2" fillId="8" borderId="0" xfId="1" applyNumberFormat="1" applyFont="1" applyFill="1" applyBorder="1" applyAlignment="1">
      <alignment horizontal="right" vertical="center" wrapText="1" readingOrder="1"/>
    </xf>
    <xf numFmtId="0" fontId="7" fillId="9" borderId="0" xfId="1" applyNumberFormat="1" applyFont="1" applyFill="1" applyBorder="1" applyAlignment="1">
      <alignment horizontal="left" vertical="center" wrapText="1" readingOrder="1"/>
    </xf>
    <xf numFmtId="0" fontId="7" fillId="9" borderId="0" xfId="1" applyNumberFormat="1" applyFont="1" applyFill="1" applyBorder="1" applyAlignment="1">
      <alignment vertical="center" wrapText="1" readingOrder="1"/>
    </xf>
    <xf numFmtId="164" fontId="7" fillId="9" borderId="0" xfId="1" applyNumberFormat="1" applyFont="1" applyFill="1" applyBorder="1" applyAlignment="1">
      <alignment horizontal="right" vertical="center" wrapText="1" readingOrder="1"/>
    </xf>
    <xf numFmtId="0" fontId="7" fillId="10" borderId="0" xfId="1" applyNumberFormat="1" applyFont="1" applyFill="1" applyBorder="1" applyAlignment="1">
      <alignment horizontal="left" vertical="center" wrapText="1" readingOrder="1"/>
    </xf>
    <xf numFmtId="0" fontId="7" fillId="10" borderId="0" xfId="1" applyNumberFormat="1" applyFont="1" applyFill="1" applyBorder="1" applyAlignment="1">
      <alignment vertical="center" wrapText="1" readingOrder="1"/>
    </xf>
    <xf numFmtId="164" fontId="7" fillId="10" borderId="0" xfId="1" applyNumberFormat="1" applyFont="1" applyFill="1" applyBorder="1" applyAlignment="1">
      <alignment horizontal="right" vertical="center" wrapText="1" readingOrder="1"/>
    </xf>
    <xf numFmtId="0" fontId="2" fillId="10" borderId="0" xfId="1" applyNumberFormat="1" applyFont="1" applyFill="1" applyBorder="1" applyAlignment="1">
      <alignment horizontal="left" vertical="center" wrapText="1" readingOrder="1"/>
    </xf>
    <xf numFmtId="0" fontId="2" fillId="10" borderId="0" xfId="1" applyNumberFormat="1" applyFont="1" applyFill="1" applyBorder="1" applyAlignment="1">
      <alignment vertical="center" wrapText="1" readingOrder="1"/>
    </xf>
    <xf numFmtId="164" fontId="2" fillId="10" borderId="0" xfId="1" applyNumberFormat="1" applyFont="1" applyFill="1" applyBorder="1" applyAlignment="1">
      <alignment horizontal="right" vertical="center" wrapText="1" readingOrder="1"/>
    </xf>
    <xf numFmtId="164" fontId="6" fillId="2" borderId="3" xfId="1" applyNumberFormat="1" applyFont="1" applyFill="1" applyBorder="1" applyAlignment="1">
      <alignment horizontal="right" vertical="center" wrapText="1" readingOrder="1"/>
    </xf>
    <xf numFmtId="164" fontId="6" fillId="3" borderId="3" xfId="1" applyNumberFormat="1" applyFont="1" applyFill="1" applyBorder="1" applyAlignment="1">
      <alignment horizontal="right" vertical="center" wrapText="1" readingOrder="1"/>
    </xf>
    <xf numFmtId="164" fontId="6" fillId="4" borderId="3" xfId="1" applyNumberFormat="1" applyFont="1" applyFill="1" applyBorder="1" applyAlignment="1">
      <alignment horizontal="right" vertical="center" wrapText="1" readingOrder="1"/>
    </xf>
    <xf numFmtId="164" fontId="7" fillId="5" borderId="3" xfId="1" applyNumberFormat="1" applyFont="1" applyFill="1" applyBorder="1" applyAlignment="1">
      <alignment horizontal="right" vertical="center" wrapText="1" readingOrder="1"/>
    </xf>
    <xf numFmtId="164" fontId="7" fillId="6" borderId="3" xfId="1" applyNumberFormat="1" applyFont="1" applyFill="1" applyBorder="1" applyAlignment="1">
      <alignment horizontal="right" vertical="center" wrapText="1" readingOrder="1"/>
    </xf>
    <xf numFmtId="164" fontId="7" fillId="7" borderId="3" xfId="1" applyNumberFormat="1" applyFont="1" applyFill="1" applyBorder="1" applyAlignment="1">
      <alignment horizontal="right" vertical="center" wrapText="1" readingOrder="1"/>
    </xf>
    <xf numFmtId="164" fontId="7" fillId="8" borderId="3" xfId="1" applyNumberFormat="1" applyFont="1" applyFill="1" applyBorder="1" applyAlignment="1">
      <alignment horizontal="right" vertical="center" wrapText="1" readingOrder="1"/>
    </xf>
    <xf numFmtId="164" fontId="2" fillId="8" borderId="3" xfId="1" applyNumberFormat="1" applyFont="1" applyFill="1" applyBorder="1" applyAlignment="1">
      <alignment horizontal="right" vertical="center" wrapText="1" readingOrder="1"/>
    </xf>
    <xf numFmtId="164" fontId="7" fillId="9" borderId="3" xfId="1" applyNumberFormat="1" applyFont="1" applyFill="1" applyBorder="1" applyAlignment="1">
      <alignment horizontal="right" vertical="center" wrapText="1" readingOrder="1"/>
    </xf>
    <xf numFmtId="164" fontId="7" fillId="10" borderId="3" xfId="1" applyNumberFormat="1" applyFont="1" applyFill="1" applyBorder="1" applyAlignment="1">
      <alignment horizontal="right" vertical="center" wrapText="1" readingOrder="1"/>
    </xf>
    <xf numFmtId="164" fontId="2" fillId="10" borderId="3" xfId="1" applyNumberFormat="1" applyFont="1" applyFill="1" applyBorder="1" applyAlignment="1">
      <alignment horizontal="right" vertical="center" wrapText="1" readingOrder="1"/>
    </xf>
    <xf numFmtId="164" fontId="2" fillId="10" borderId="4" xfId="1" applyNumberFormat="1" applyFont="1" applyFill="1" applyBorder="1" applyAlignment="1">
      <alignment horizontal="right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10" fontId="6" fillId="3" borderId="3" xfId="1" applyNumberFormat="1" applyFont="1" applyFill="1" applyBorder="1" applyAlignment="1">
      <alignment horizontal="right" vertical="center" wrapText="1" readingOrder="1"/>
    </xf>
    <xf numFmtId="10" fontId="6" fillId="4" borderId="3" xfId="1" applyNumberFormat="1" applyFont="1" applyFill="1" applyBorder="1" applyAlignment="1">
      <alignment horizontal="right" vertical="center" wrapText="1" readingOrder="1"/>
    </xf>
    <xf numFmtId="10" fontId="7" fillId="5" borderId="3" xfId="1" applyNumberFormat="1" applyFont="1" applyFill="1" applyBorder="1" applyAlignment="1">
      <alignment horizontal="right" vertical="center" wrapText="1" readingOrder="1"/>
    </xf>
    <xf numFmtId="10" fontId="7" fillId="6" borderId="3" xfId="1" applyNumberFormat="1" applyFont="1" applyFill="1" applyBorder="1" applyAlignment="1">
      <alignment horizontal="right" vertical="center" wrapText="1" readingOrder="1"/>
    </xf>
    <xf numFmtId="10" fontId="7" fillId="7" borderId="3" xfId="1" applyNumberFormat="1" applyFont="1" applyFill="1" applyBorder="1" applyAlignment="1">
      <alignment horizontal="right" vertical="center" wrapText="1" readingOrder="1"/>
    </xf>
    <xf numFmtId="10" fontId="7" fillId="8" borderId="3" xfId="1" applyNumberFormat="1" applyFont="1" applyFill="1" applyBorder="1" applyAlignment="1">
      <alignment horizontal="right" vertical="center" wrapText="1" readingOrder="1"/>
    </xf>
    <xf numFmtId="10" fontId="2" fillId="8" borderId="3" xfId="1" applyNumberFormat="1" applyFont="1" applyFill="1" applyBorder="1" applyAlignment="1">
      <alignment horizontal="right" vertical="center" wrapText="1" readingOrder="1"/>
    </xf>
    <xf numFmtId="10" fontId="7" fillId="9" borderId="3" xfId="1" applyNumberFormat="1" applyFont="1" applyFill="1" applyBorder="1" applyAlignment="1">
      <alignment horizontal="right" vertical="center" wrapText="1" readingOrder="1"/>
    </xf>
    <xf numFmtId="10" fontId="7" fillId="10" borderId="3" xfId="1" applyNumberFormat="1" applyFont="1" applyFill="1" applyBorder="1" applyAlignment="1">
      <alignment horizontal="right" vertical="center" wrapText="1" readingOrder="1"/>
    </xf>
    <xf numFmtId="10" fontId="2" fillId="10" borderId="3" xfId="1" applyNumberFormat="1" applyFont="1" applyFill="1" applyBorder="1" applyAlignment="1">
      <alignment horizontal="right" vertical="center" wrapText="1" readingOrder="1"/>
    </xf>
    <xf numFmtId="10" fontId="2" fillId="10" borderId="4" xfId="1" applyNumberFormat="1" applyFont="1" applyFill="1" applyBorder="1" applyAlignment="1">
      <alignment horizontal="right" vertical="center" wrapText="1" readingOrder="1"/>
    </xf>
    <xf numFmtId="10" fontId="6" fillId="2" borderId="3" xfId="1" applyNumberFormat="1" applyFont="1" applyFill="1" applyBorder="1" applyAlignment="1">
      <alignment horizontal="right" vertical="center" wrapText="1" readingOrder="1"/>
    </xf>
    <xf numFmtId="0" fontId="1" fillId="10" borderId="0" xfId="2" applyFont="1" applyFill="1" applyBorder="1"/>
    <xf numFmtId="164" fontId="2" fillId="10" borderId="0" xfId="3" applyNumberFormat="1" applyFont="1" applyFill="1" applyBorder="1" applyAlignment="1">
      <alignment horizontal="right" vertical="center" wrapText="1" readingOrder="1"/>
    </xf>
    <xf numFmtId="0" fontId="2" fillId="10" borderId="0" xfId="3" applyNumberFormat="1" applyFont="1" applyFill="1" applyBorder="1" applyAlignment="1">
      <alignment vertical="center" wrapText="1" readingOrder="1"/>
    </xf>
    <xf numFmtId="0" fontId="2" fillId="10" borderId="0" xfId="3" applyNumberFormat="1" applyFont="1" applyFill="1" applyBorder="1" applyAlignment="1">
      <alignment horizontal="left" vertical="center" wrapText="1" readingOrder="1"/>
    </xf>
    <xf numFmtId="164" fontId="6" fillId="2" borderId="0" xfId="3" applyNumberFormat="1" applyFont="1" applyFill="1" applyBorder="1" applyAlignment="1">
      <alignment horizontal="right" vertical="center" wrapText="1" readingOrder="1"/>
    </xf>
    <xf numFmtId="0" fontId="6" fillId="2" borderId="0" xfId="3" applyNumberFormat="1" applyFont="1" applyFill="1" applyBorder="1" applyAlignment="1">
      <alignment vertical="center" wrapText="1" readingOrder="1"/>
    </xf>
    <xf numFmtId="0" fontId="6" fillId="2" borderId="0" xfId="3" applyNumberFormat="1" applyFont="1" applyFill="1" applyBorder="1" applyAlignment="1">
      <alignment horizontal="left" vertical="center" wrapText="1" readingOrder="1"/>
    </xf>
    <xf numFmtId="0" fontId="3" fillId="10" borderId="0" xfId="3" applyNumberFormat="1" applyFont="1" applyFill="1" applyBorder="1" applyAlignment="1">
      <alignment vertical="top" wrapText="1" readingOrder="1"/>
    </xf>
    <xf numFmtId="0" fontId="2" fillId="10" borderId="0" xfId="3" applyNumberFormat="1" applyFont="1" applyFill="1" applyBorder="1" applyAlignment="1">
      <alignment horizontal="center" vertical="center" wrapText="1" readingOrder="1"/>
    </xf>
    <xf numFmtId="0" fontId="1" fillId="10" borderId="0" xfId="2" applyFont="1" applyFill="1" applyBorder="1" applyAlignment="1">
      <alignment horizontal="center"/>
    </xf>
    <xf numFmtId="4" fontId="2" fillId="10" borderId="0" xfId="3" applyNumberFormat="1" applyFont="1" applyFill="1" applyBorder="1" applyAlignment="1">
      <alignment horizontal="center" vertical="center" wrapText="1" readingOrder="1"/>
    </xf>
    <xf numFmtId="4" fontId="1" fillId="10" borderId="0" xfId="2" applyNumberFormat="1" applyFont="1" applyFill="1" applyBorder="1" applyAlignment="1">
      <alignment horizontal="center"/>
    </xf>
    <xf numFmtId="4" fontId="6" fillId="2" borderId="0" xfId="3" applyNumberFormat="1" applyFont="1" applyFill="1" applyBorder="1" applyAlignment="1">
      <alignment horizontal="center" vertical="center" wrapText="1" readingOrder="1"/>
    </xf>
    <xf numFmtId="0" fontId="2" fillId="10" borderId="1" xfId="3" applyNumberFormat="1" applyFont="1" applyFill="1" applyBorder="1" applyAlignment="1">
      <alignment horizontal="center" vertical="center" wrapText="1" readingOrder="1"/>
    </xf>
    <xf numFmtId="164" fontId="6" fillId="2" borderId="0" xfId="3" applyNumberFormat="1" applyFont="1" applyFill="1" applyBorder="1" applyAlignment="1">
      <alignment horizontal="center" vertical="center" wrapText="1" readingOrder="1"/>
    </xf>
    <xf numFmtId="164" fontId="2" fillId="10" borderId="0" xfId="3" applyNumberFormat="1" applyFont="1" applyFill="1" applyBorder="1" applyAlignment="1">
      <alignment horizontal="center" vertical="center" wrapText="1" readingOrder="1"/>
    </xf>
    <xf numFmtId="10" fontId="6" fillId="2" borderId="0" xfId="3" applyNumberFormat="1" applyFont="1" applyFill="1" applyBorder="1" applyAlignment="1">
      <alignment horizontal="center" vertical="center" wrapText="1" readingOrder="1"/>
    </xf>
    <xf numFmtId="10" fontId="2" fillId="10" borderId="0" xfId="3" applyNumberFormat="1" applyFont="1" applyFill="1" applyBorder="1" applyAlignment="1">
      <alignment horizontal="center" vertical="center" wrapText="1" readingOrder="1"/>
    </xf>
    <xf numFmtId="0" fontId="9" fillId="10" borderId="1" xfId="3" applyNumberFormat="1" applyFont="1" applyFill="1" applyBorder="1" applyAlignment="1">
      <alignment horizontal="center" vertical="center" wrapText="1" readingOrder="1"/>
    </xf>
    <xf numFmtId="0" fontId="10" fillId="10" borderId="0" xfId="2" applyFont="1" applyFill="1" applyBorder="1" applyAlignment="1">
      <alignment horizontal="left"/>
    </xf>
    <xf numFmtId="0" fontId="10" fillId="10" borderId="0" xfId="2" applyFont="1" applyFill="1" applyBorder="1" applyAlignment="1">
      <alignment wrapText="1"/>
    </xf>
    <xf numFmtId="4" fontId="10" fillId="10" borderId="0" xfId="2" applyNumberFormat="1" applyFont="1" applyFill="1" applyBorder="1" applyAlignment="1">
      <alignment horizontal="center"/>
    </xf>
    <xf numFmtId="10" fontId="10" fillId="10" borderId="0" xfId="2" applyNumberFormat="1" applyFont="1" applyFill="1" applyBorder="1" applyAlignment="1">
      <alignment horizontal="center"/>
    </xf>
    <xf numFmtId="0" fontId="10" fillId="10" borderId="0" xfId="2" applyFont="1" applyFill="1" applyBorder="1" applyAlignment="1">
      <alignment horizontal="center"/>
    </xf>
    <xf numFmtId="0" fontId="9" fillId="10" borderId="0" xfId="3" applyNumberFormat="1" applyFont="1" applyFill="1" applyBorder="1" applyAlignment="1">
      <alignment horizontal="center" vertical="center" wrapText="1" readingOrder="1"/>
    </xf>
    <xf numFmtId="0" fontId="1" fillId="10" borderId="0" xfId="2" applyFont="1" applyFill="1" applyBorder="1"/>
    <xf numFmtId="0" fontId="13" fillId="10" borderId="0" xfId="2" applyFont="1" applyFill="1" applyBorder="1"/>
    <xf numFmtId="4" fontId="13" fillId="10" borderId="0" xfId="2" applyNumberFormat="1" applyFont="1" applyFill="1" applyBorder="1"/>
    <xf numFmtId="0" fontId="14" fillId="10" borderId="0" xfId="2" applyFont="1" applyFill="1" applyBorder="1" applyAlignment="1">
      <alignment horizontal="center"/>
    </xf>
    <xf numFmtId="0" fontId="15" fillId="10" borderId="0" xfId="2" applyFont="1" applyFill="1" applyBorder="1"/>
    <xf numFmtId="0" fontId="1" fillId="10" borderId="0" xfId="2" applyFont="1" applyFill="1" applyBorder="1" applyAlignment="1">
      <alignment horizontal="center"/>
    </xf>
    <xf numFmtId="4" fontId="13" fillId="10" borderId="0" xfId="2" applyNumberFormat="1" applyFont="1" applyFill="1" applyBorder="1" applyAlignment="1">
      <alignment horizontal="right"/>
    </xf>
    <xf numFmtId="4" fontId="15" fillId="10" borderId="0" xfId="2" applyNumberFormat="1" applyFont="1" applyFill="1" applyBorder="1" applyAlignment="1">
      <alignment horizontal="right"/>
    </xf>
    <xf numFmtId="0" fontId="1" fillId="10" borderId="0" xfId="2" applyFont="1" applyFill="1" applyBorder="1" applyAlignment="1">
      <alignment horizontal="right"/>
    </xf>
    <xf numFmtId="4" fontId="1" fillId="10" borderId="0" xfId="2" applyNumberFormat="1" applyFont="1" applyFill="1" applyBorder="1" applyAlignment="1">
      <alignment horizontal="right"/>
    </xf>
    <xf numFmtId="10" fontId="15" fillId="10" borderId="0" xfId="2" applyNumberFormat="1" applyFont="1" applyFill="1" applyBorder="1"/>
    <xf numFmtId="0" fontId="15" fillId="10" borderId="0" xfId="2" applyFont="1" applyFill="1" applyBorder="1" applyAlignment="1">
      <alignment horizontal="center"/>
    </xf>
    <xf numFmtId="10" fontId="13" fillId="10" borderId="0" xfId="2" applyNumberFormat="1" applyFont="1" applyFill="1" applyBorder="1"/>
    <xf numFmtId="0" fontId="1" fillId="10" borderId="0" xfId="2" applyFont="1" applyFill="1" applyBorder="1"/>
    <xf numFmtId="0" fontId="3" fillId="10" borderId="0" xfId="3" applyNumberFormat="1" applyFont="1" applyFill="1" applyBorder="1" applyAlignment="1">
      <alignment vertical="top" wrapText="1" readingOrder="1"/>
    </xf>
    <xf numFmtId="0" fontId="13" fillId="10" borderId="0" xfId="2" applyFont="1" applyFill="1" applyBorder="1" applyAlignment="1">
      <alignment horizontal="center"/>
    </xf>
    <xf numFmtId="0" fontId="1" fillId="10" borderId="0" xfId="2" applyFont="1" applyFill="1" applyBorder="1"/>
    <xf numFmtId="164" fontId="7" fillId="9" borderId="0" xfId="3" applyNumberFormat="1" applyFont="1" applyFill="1" applyBorder="1" applyAlignment="1">
      <alignment horizontal="right" vertical="center" wrapText="1" readingOrder="1"/>
    </xf>
    <xf numFmtId="0" fontId="7" fillId="9" borderId="0" xfId="3" applyNumberFormat="1" applyFont="1" applyFill="1" applyBorder="1" applyAlignment="1">
      <alignment vertical="center" wrapText="1" readingOrder="1"/>
    </xf>
    <xf numFmtId="0" fontId="7" fillId="9" borderId="0" xfId="3" applyNumberFormat="1" applyFont="1" applyFill="1" applyBorder="1" applyAlignment="1">
      <alignment horizontal="left" vertical="center" wrapText="1" readingOrder="1"/>
    </xf>
    <xf numFmtId="0" fontId="1" fillId="10" borderId="0" xfId="2" applyFont="1" applyFill="1" applyBorder="1" applyAlignment="1">
      <alignment horizontal="center" readingOrder="1"/>
    </xf>
    <xf numFmtId="0" fontId="1" fillId="10" borderId="0" xfId="2" applyFont="1" applyFill="1" applyBorder="1"/>
    <xf numFmtId="0" fontId="3" fillId="10" borderId="0" xfId="3" applyNumberFormat="1" applyFont="1" applyFill="1" applyBorder="1" applyAlignment="1">
      <alignment vertical="top" wrapText="1" readingOrder="1"/>
    </xf>
    <xf numFmtId="4" fontId="7" fillId="9" borderId="0" xfId="3" applyNumberFormat="1" applyFont="1" applyFill="1" applyBorder="1" applyAlignment="1">
      <alignment vertical="center" wrapText="1" readingOrder="1"/>
    </xf>
    <xf numFmtId="4" fontId="6" fillId="2" borderId="0" xfId="3" applyNumberFormat="1" applyFont="1" applyFill="1" applyBorder="1" applyAlignment="1">
      <alignment vertical="center" wrapText="1" readingOrder="1"/>
    </xf>
    <xf numFmtId="10" fontId="6" fillId="2" borderId="0" xfId="3" applyNumberFormat="1" applyFont="1" applyFill="1" applyBorder="1" applyAlignment="1">
      <alignment horizontal="right" vertical="center" wrapText="1" readingOrder="1"/>
    </xf>
    <xf numFmtId="10" fontId="7" fillId="9" borderId="0" xfId="3" applyNumberFormat="1" applyFont="1" applyFill="1" applyBorder="1" applyAlignment="1">
      <alignment horizontal="right" vertical="center" wrapText="1" readingOrder="1"/>
    </xf>
    <xf numFmtId="164" fontId="6" fillId="4" borderId="0" xfId="3" applyNumberFormat="1" applyFont="1" applyFill="1" applyBorder="1" applyAlignment="1">
      <alignment horizontal="right" vertical="center" wrapText="1" readingOrder="1"/>
    </xf>
    <xf numFmtId="0" fontId="6" fillId="4" borderId="0" xfId="3" applyNumberFormat="1" applyFont="1" applyFill="1" applyBorder="1" applyAlignment="1">
      <alignment vertical="center" wrapText="1" readingOrder="1"/>
    </xf>
    <xf numFmtId="0" fontId="6" fillId="4" borderId="0" xfId="3" applyNumberFormat="1" applyFont="1" applyFill="1" applyBorder="1" applyAlignment="1">
      <alignment horizontal="left" vertical="center" wrapText="1" readingOrder="1"/>
    </xf>
    <xf numFmtId="164" fontId="6" fillId="3" borderId="0" xfId="3" applyNumberFormat="1" applyFont="1" applyFill="1" applyBorder="1" applyAlignment="1">
      <alignment horizontal="right" vertical="center" wrapText="1" readingOrder="1"/>
    </xf>
    <xf numFmtId="0" fontId="6" fillId="3" borderId="0" xfId="3" applyNumberFormat="1" applyFont="1" applyFill="1" applyBorder="1" applyAlignment="1">
      <alignment vertical="center" wrapText="1" readingOrder="1"/>
    </xf>
    <xf numFmtId="0" fontId="6" fillId="3" borderId="0" xfId="3" applyNumberFormat="1" applyFont="1" applyFill="1" applyBorder="1" applyAlignment="1">
      <alignment horizontal="left" vertical="center" wrapText="1" readingOrder="1"/>
    </xf>
    <xf numFmtId="0" fontId="2" fillId="10" borderId="1" xfId="3" applyNumberFormat="1" applyFont="1" applyFill="1" applyBorder="1" applyAlignment="1">
      <alignment vertical="center" wrapText="1" readingOrder="1"/>
    </xf>
    <xf numFmtId="4" fontId="6" fillId="3" borderId="0" xfId="3" applyNumberFormat="1" applyFont="1" applyFill="1" applyBorder="1" applyAlignment="1">
      <alignment vertical="center" wrapText="1" readingOrder="1"/>
    </xf>
    <xf numFmtId="4" fontId="6" fillId="4" borderId="0" xfId="3" applyNumberFormat="1" applyFont="1" applyFill="1" applyBorder="1" applyAlignment="1">
      <alignment vertical="center" wrapText="1" readingOrder="1"/>
    </xf>
    <xf numFmtId="10" fontId="6" fillId="3" borderId="0" xfId="3" applyNumberFormat="1" applyFont="1" applyFill="1" applyBorder="1" applyAlignment="1">
      <alignment horizontal="right" vertical="center" wrapText="1" readingOrder="1"/>
    </xf>
    <xf numFmtId="10" fontId="6" fillId="4" borderId="0" xfId="3" applyNumberFormat="1" applyFont="1" applyFill="1" applyBorder="1" applyAlignment="1">
      <alignment horizontal="right" vertical="center" wrapText="1" readingOrder="1"/>
    </xf>
    <xf numFmtId="0" fontId="3" fillId="10" borderId="0" xfId="3" applyNumberFormat="1" applyFont="1" applyFill="1" applyBorder="1" applyAlignment="1">
      <alignment horizontal="center" vertical="top" wrapText="1" readingOrder="1"/>
    </xf>
    <xf numFmtId="0" fontId="1" fillId="10" borderId="0" xfId="2" applyFont="1" applyFill="1" applyBorder="1"/>
    <xf numFmtId="0" fontId="5" fillId="10" borderId="0" xfId="3" applyNumberFormat="1" applyFont="1" applyFill="1" applyBorder="1" applyAlignment="1">
      <alignment vertical="top" wrapText="1" readingOrder="1"/>
    </xf>
    <xf numFmtId="0" fontId="12" fillId="10" borderId="0" xfId="3" applyNumberFormat="1" applyFont="1" applyFill="1" applyBorder="1" applyAlignment="1">
      <alignment horizontal="right" vertical="top" wrapText="1" readingOrder="1"/>
    </xf>
    <xf numFmtId="166" fontId="12" fillId="10" borderId="0" xfId="3" applyNumberFormat="1" applyFont="1" applyFill="1" applyBorder="1" applyAlignment="1">
      <alignment horizontal="left" vertical="top" wrapText="1" readingOrder="1"/>
    </xf>
    <xf numFmtId="165" fontId="12" fillId="10" borderId="0" xfId="3" applyNumberFormat="1" applyFont="1" applyFill="1" applyBorder="1" applyAlignment="1">
      <alignment horizontal="left" vertical="top" wrapText="1" readingOrder="1"/>
    </xf>
    <xf numFmtId="0" fontId="3" fillId="10" borderId="0" xfId="3" applyNumberFormat="1" applyFont="1" applyFill="1" applyBorder="1" applyAlignment="1">
      <alignment vertical="top" wrapText="1" readingOrder="1"/>
    </xf>
    <xf numFmtId="0" fontId="4" fillId="10" borderId="0" xfId="3" applyNumberFormat="1" applyFont="1" applyFill="1" applyBorder="1" applyAlignment="1">
      <alignment horizontal="center" vertical="top" wrapText="1" readingOrder="1"/>
    </xf>
    <xf numFmtId="0" fontId="7" fillId="10" borderId="0" xfId="3" applyNumberFormat="1" applyFont="1" applyFill="1" applyBorder="1" applyAlignment="1">
      <alignment vertical="top" wrapText="1" readingOrder="1"/>
    </xf>
    <xf numFmtId="0" fontId="7" fillId="10" borderId="0" xfId="3" applyNumberFormat="1" applyFont="1" applyFill="1" applyBorder="1" applyAlignment="1">
      <alignment horizontal="center" vertical="top" wrapText="1"/>
    </xf>
    <xf numFmtId="0" fontId="1" fillId="10" borderId="0" xfId="2" applyFont="1" applyFill="1" applyBorder="1" applyAlignment="1">
      <alignment horizontal="center"/>
    </xf>
    <xf numFmtId="0" fontId="2" fillId="10" borderId="0" xfId="3" applyNumberFormat="1" applyFont="1" applyFill="1" applyBorder="1" applyAlignment="1">
      <alignment vertical="top" wrapText="1" readingOrder="1"/>
    </xf>
    <xf numFmtId="0" fontId="11" fillId="10" borderId="0" xfId="3" applyNumberFormat="1" applyFont="1" applyFill="1" applyBorder="1" applyAlignment="1">
      <alignment vertical="top" wrapText="1" readingOrder="1"/>
    </xf>
    <xf numFmtId="164" fontId="7" fillId="10" borderId="0" xfId="3" applyNumberFormat="1" applyFont="1" applyFill="1" applyBorder="1" applyAlignment="1">
      <alignment horizontal="right" wrapText="1" readingOrder="1"/>
    </xf>
    <xf numFmtId="0" fontId="7" fillId="10" borderId="0" xfId="3" applyNumberFormat="1" applyFont="1" applyFill="1" applyBorder="1" applyAlignment="1">
      <alignment horizontal="right" vertical="top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5" fillId="0" borderId="0" xfId="1" applyNumberFormat="1" applyFont="1" applyFill="1" applyBorder="1" applyAlignment="1">
      <alignment horizontal="center"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5" fillId="10" borderId="0" xfId="3" applyNumberFormat="1" applyFont="1" applyFill="1" applyBorder="1" applyAlignment="1">
      <alignment horizontal="center" vertical="top" wrapText="1" readingOrder="1"/>
    </xf>
  </cellXfs>
  <cellStyles count="4">
    <cellStyle name="Normal" xfId="1"/>
    <cellStyle name="Normal 2" xfId="3"/>
    <cellStyle name="Normalno" xfId="0" builtinId="0"/>
    <cellStyle name="Normalno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000080"/>
      <rgbColor rgb="000000CE"/>
      <rgbColor rgb="009CA9FE"/>
      <rgbColor rgb="00C1C1FF"/>
      <rgbColor rgb="00E1E1FF"/>
      <rgbColor rgb="00A3C9B9"/>
      <rgbColor rgb="00008000"/>
      <rgbColor rgb="0000FF0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workbookViewId="0">
      <pane ySplit="2" topLeftCell="A21" activePane="bottomLeft" state="frozen"/>
      <selection pane="bottomLeft" activeCell="C28" sqref="C28"/>
    </sheetView>
  </sheetViews>
  <sheetFormatPr defaultRowHeight="15" x14ac:dyDescent="0.25"/>
  <cols>
    <col min="1" max="1" width="0.5703125" style="87" customWidth="1"/>
    <col min="2" max="2" width="3.28515625" style="87" customWidth="1"/>
    <col min="3" max="3" width="44.85546875" style="87" customWidth="1"/>
    <col min="4" max="4" width="33.42578125" style="87" customWidth="1"/>
    <col min="5" max="6" width="2.28515625" style="87" customWidth="1"/>
    <col min="7" max="7" width="9.42578125" style="87" customWidth="1"/>
    <col min="8" max="8" width="14.85546875" style="87" customWidth="1"/>
    <col min="9" max="9" width="16" style="87" customWidth="1"/>
    <col min="10" max="10" width="5.28515625" style="87" customWidth="1"/>
    <col min="11" max="11" width="0.5703125" style="87" customWidth="1"/>
    <col min="12" max="12" width="11.28515625" style="87" customWidth="1"/>
    <col min="13" max="13" width="0" style="87" hidden="1" customWidth="1"/>
    <col min="14" max="14" width="1" style="87" customWidth="1"/>
    <col min="15" max="15" width="0" style="87" hidden="1" customWidth="1"/>
    <col min="16" max="16" width="14.28515625" style="87" bestFit="1" customWidth="1"/>
    <col min="17" max="17" width="12.5703125" style="87" customWidth="1"/>
    <col min="18" max="18" width="11.140625" style="87" customWidth="1"/>
    <col min="19" max="16384" width="9.140625" style="87"/>
  </cols>
  <sheetData>
    <row r="1" spans="1:18" ht="14.1" customHeight="1" x14ac:dyDescent="0.25">
      <c r="A1" s="127" t="s">
        <v>0</v>
      </c>
      <c r="B1" s="126"/>
      <c r="C1" s="126"/>
      <c r="E1" s="128"/>
      <c r="F1" s="128"/>
      <c r="G1" s="128"/>
      <c r="H1" s="128"/>
      <c r="I1" s="128"/>
      <c r="J1" s="126"/>
      <c r="L1" s="129"/>
      <c r="M1" s="126"/>
      <c r="N1" s="126"/>
    </row>
    <row r="2" spans="1:18" ht="14.1" customHeight="1" x14ac:dyDescent="0.25">
      <c r="A2" s="127" t="s">
        <v>1</v>
      </c>
      <c r="B2" s="126"/>
      <c r="C2" s="126"/>
      <c r="E2" s="128"/>
      <c r="F2" s="128"/>
      <c r="G2" s="128"/>
      <c r="H2" s="128"/>
      <c r="I2" s="128"/>
      <c r="J2" s="126"/>
      <c r="L2" s="130"/>
      <c r="M2" s="126"/>
      <c r="N2" s="126"/>
    </row>
    <row r="3" spans="1:18" ht="14.1" customHeight="1" x14ac:dyDescent="0.25">
      <c r="A3" s="131" t="s">
        <v>2</v>
      </c>
      <c r="B3" s="126"/>
      <c r="C3" s="126"/>
    </row>
    <row r="4" spans="1:18" ht="14.1" customHeight="1" x14ac:dyDescent="0.25">
      <c r="A4" s="131" t="s">
        <v>3</v>
      </c>
      <c r="B4" s="126"/>
      <c r="C4" s="126"/>
    </row>
    <row r="5" spans="1:18" ht="14.1" customHeight="1" x14ac:dyDescent="0.25">
      <c r="A5" s="131" t="s">
        <v>599</v>
      </c>
      <c r="B5" s="126"/>
      <c r="C5" s="126"/>
    </row>
    <row r="6" spans="1:18" ht="39.75" customHeight="1" x14ac:dyDescent="0.25"/>
    <row r="7" spans="1:18" ht="18" customHeight="1" x14ac:dyDescent="0.25">
      <c r="B7" s="132" t="s">
        <v>600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8" ht="1.9" customHeight="1" x14ac:dyDescent="0.25"/>
    <row r="9" spans="1:18" ht="18" customHeight="1" x14ac:dyDescent="0.25">
      <c r="B9" s="125" t="s">
        <v>505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</row>
    <row r="10" spans="1:18" ht="21.75" customHeight="1" x14ac:dyDescent="0.25"/>
    <row r="11" spans="1:18" ht="14.1" customHeight="1" x14ac:dyDescent="0.25">
      <c r="A11" s="133" t="s">
        <v>1</v>
      </c>
      <c r="B11" s="126"/>
      <c r="C11" s="133" t="s">
        <v>1</v>
      </c>
      <c r="D11" s="126"/>
      <c r="E11" s="126"/>
      <c r="H11" s="102" t="s">
        <v>602</v>
      </c>
      <c r="I11" s="102" t="s">
        <v>606</v>
      </c>
      <c r="J11" s="134" t="s">
        <v>601</v>
      </c>
      <c r="K11" s="135"/>
      <c r="L11" s="135"/>
      <c r="M11" s="92"/>
      <c r="N11" s="92"/>
      <c r="O11" s="92"/>
      <c r="P11" s="98" t="s">
        <v>603</v>
      </c>
      <c r="Q11" s="98" t="s">
        <v>604</v>
      </c>
      <c r="R11" s="98" t="s">
        <v>605</v>
      </c>
    </row>
    <row r="12" spans="1:18" ht="11.45" customHeight="1" x14ac:dyDescent="0.25">
      <c r="A12" s="133" t="s">
        <v>1</v>
      </c>
      <c r="B12" s="126"/>
      <c r="C12" s="133" t="s">
        <v>1</v>
      </c>
      <c r="D12" s="126"/>
      <c r="E12" s="126"/>
      <c r="H12" s="71">
        <v>1</v>
      </c>
      <c r="I12" s="71">
        <v>2</v>
      </c>
      <c r="J12" s="134">
        <v>3</v>
      </c>
      <c r="K12" s="135"/>
      <c r="L12" s="135"/>
      <c r="M12" s="71"/>
      <c r="N12" s="71"/>
      <c r="O12" s="71"/>
      <c r="P12" s="71">
        <v>4</v>
      </c>
      <c r="Q12" s="71">
        <v>5</v>
      </c>
      <c r="R12" s="90">
        <v>6</v>
      </c>
    </row>
    <row r="13" spans="1:18" ht="14.1" customHeight="1" x14ac:dyDescent="0.25">
      <c r="A13" s="133" t="s">
        <v>598</v>
      </c>
      <c r="B13" s="126"/>
      <c r="C13" s="133" t="s">
        <v>597</v>
      </c>
      <c r="D13" s="126"/>
      <c r="E13" s="126"/>
      <c r="J13" s="136" t="s">
        <v>1</v>
      </c>
      <c r="K13" s="126"/>
      <c r="L13" s="126"/>
    </row>
    <row r="14" spans="1:18" ht="11.45" customHeight="1" x14ac:dyDescent="0.25">
      <c r="A14" s="137" t="s">
        <v>1</v>
      </c>
      <c r="B14" s="126"/>
      <c r="C14" s="133" t="s">
        <v>596</v>
      </c>
      <c r="D14" s="126"/>
      <c r="E14" s="126"/>
      <c r="H14" s="93">
        <v>13912099</v>
      </c>
      <c r="I14" s="89">
        <v>11707500</v>
      </c>
      <c r="J14" s="138">
        <v>13826000</v>
      </c>
      <c r="K14" s="126"/>
      <c r="L14" s="126"/>
      <c r="P14" s="89">
        <v>13540360.390000001</v>
      </c>
      <c r="Q14" s="97">
        <f>P14/H14</f>
        <v>0.97327947350000887</v>
      </c>
      <c r="R14" s="97">
        <f>P14/J14</f>
        <v>0.97934040141761902</v>
      </c>
    </row>
    <row r="15" spans="1:18" ht="11.45" customHeight="1" x14ac:dyDescent="0.25">
      <c r="A15" s="137" t="s">
        <v>1</v>
      </c>
      <c r="B15" s="126"/>
      <c r="C15" s="133" t="s">
        <v>595</v>
      </c>
      <c r="D15" s="126"/>
      <c r="E15" s="126"/>
      <c r="H15" s="93">
        <v>353174</v>
      </c>
      <c r="I15" s="89">
        <v>3200000</v>
      </c>
      <c r="J15" s="138">
        <v>2367000</v>
      </c>
      <c r="K15" s="126"/>
      <c r="L15" s="126"/>
      <c r="P15" s="89">
        <v>687115.83</v>
      </c>
      <c r="Q15" s="97">
        <f>P15/H15</f>
        <v>1.9455447739641083</v>
      </c>
      <c r="R15" s="97">
        <f>P15/J15</f>
        <v>0.2902897465145754</v>
      </c>
    </row>
    <row r="16" spans="1:18" ht="11.45" customHeight="1" x14ac:dyDescent="0.25">
      <c r="A16" s="137" t="s">
        <v>1</v>
      </c>
      <c r="B16" s="126"/>
      <c r="C16" s="133" t="s">
        <v>594</v>
      </c>
      <c r="D16" s="126"/>
      <c r="E16" s="126"/>
      <c r="H16" s="93">
        <v>8063855</v>
      </c>
      <c r="I16" s="89">
        <v>8960500</v>
      </c>
      <c r="J16" s="138">
        <v>12336000</v>
      </c>
      <c r="K16" s="126"/>
      <c r="L16" s="126"/>
      <c r="P16" s="89">
        <v>9693575.4399999995</v>
      </c>
      <c r="Q16" s="97">
        <f>P16/H16</f>
        <v>1.2021019028739977</v>
      </c>
      <c r="R16" s="97">
        <f>P16/J16</f>
        <v>0.78579567444876774</v>
      </c>
    </row>
    <row r="17" spans="1:18" ht="11.25" customHeight="1" x14ac:dyDescent="0.25">
      <c r="A17" s="137" t="s">
        <v>1</v>
      </c>
      <c r="B17" s="126"/>
      <c r="C17" s="133" t="s">
        <v>593</v>
      </c>
      <c r="D17" s="126"/>
      <c r="E17" s="126"/>
      <c r="H17" s="93">
        <v>969569</v>
      </c>
      <c r="I17" s="89">
        <v>5417000</v>
      </c>
      <c r="J17" s="138">
        <v>3327000</v>
      </c>
      <c r="K17" s="126"/>
      <c r="L17" s="126"/>
      <c r="P17" s="89">
        <v>2560209.0099999998</v>
      </c>
      <c r="Q17" s="97">
        <f>P17/H17</f>
        <v>2.6405640134946555</v>
      </c>
      <c r="R17" s="97">
        <f>P17/J17</f>
        <v>0.76952480012022839</v>
      </c>
    </row>
    <row r="18" spans="1:18" ht="11.45" customHeight="1" x14ac:dyDescent="0.25">
      <c r="A18" s="137" t="s">
        <v>1</v>
      </c>
      <c r="B18" s="126"/>
      <c r="C18" s="133" t="s">
        <v>592</v>
      </c>
      <c r="D18" s="126"/>
      <c r="E18" s="126"/>
      <c r="H18" s="94">
        <v>5231849</v>
      </c>
      <c r="I18" s="89">
        <v>530000</v>
      </c>
      <c r="J18" s="138">
        <v>530000</v>
      </c>
      <c r="K18" s="126"/>
      <c r="L18" s="126"/>
      <c r="P18" s="89">
        <v>1973691.77</v>
      </c>
      <c r="Q18" s="97">
        <f>P18/H18</f>
        <v>0.37724555314956532</v>
      </c>
      <c r="R18" s="97">
        <f>P18/J18</f>
        <v>3.7239467358490566</v>
      </c>
    </row>
    <row r="19" spans="1:18" ht="11.45" customHeight="1" x14ac:dyDescent="0.25">
      <c r="A19" s="133" t="s">
        <v>1</v>
      </c>
      <c r="B19" s="126"/>
      <c r="C19" s="133" t="s">
        <v>1</v>
      </c>
      <c r="D19" s="126"/>
      <c r="E19" s="126"/>
      <c r="H19" s="95"/>
      <c r="I19" s="89"/>
      <c r="J19" s="139" t="s">
        <v>1</v>
      </c>
      <c r="K19" s="126"/>
      <c r="L19" s="126"/>
      <c r="P19" s="88"/>
      <c r="Q19" s="91"/>
    </row>
    <row r="20" spans="1:18" ht="14.1" customHeight="1" x14ac:dyDescent="0.25">
      <c r="A20" s="133" t="s">
        <v>591</v>
      </c>
      <c r="B20" s="126"/>
      <c r="C20" s="133" t="s">
        <v>590</v>
      </c>
      <c r="D20" s="126"/>
      <c r="E20" s="126"/>
      <c r="H20" s="95"/>
      <c r="I20" s="89"/>
      <c r="J20" s="136" t="s">
        <v>1</v>
      </c>
      <c r="K20" s="126"/>
      <c r="L20" s="126"/>
      <c r="P20" s="88"/>
      <c r="Q20" s="91"/>
    </row>
    <row r="21" spans="1:18" ht="11.45" customHeight="1" x14ac:dyDescent="0.25">
      <c r="A21" s="137" t="s">
        <v>1</v>
      </c>
      <c r="B21" s="126"/>
      <c r="C21" s="133" t="s">
        <v>589</v>
      </c>
      <c r="D21" s="126"/>
      <c r="E21" s="126"/>
      <c r="H21" s="94">
        <v>285489</v>
      </c>
      <c r="I21" s="89">
        <v>0</v>
      </c>
      <c r="J21" s="138">
        <v>0</v>
      </c>
      <c r="K21" s="126"/>
      <c r="L21" s="126"/>
      <c r="P21" s="89">
        <v>139966.09</v>
      </c>
      <c r="Q21" s="97">
        <f>P21/H21</f>
        <v>0.49026789123223663</v>
      </c>
      <c r="R21" s="99">
        <v>0</v>
      </c>
    </row>
    <row r="22" spans="1:18" ht="11.45" customHeight="1" x14ac:dyDescent="0.25">
      <c r="A22" s="137" t="s">
        <v>1</v>
      </c>
      <c r="B22" s="126"/>
      <c r="C22" s="133" t="s">
        <v>588</v>
      </c>
      <c r="D22" s="126"/>
      <c r="E22" s="126"/>
      <c r="H22" s="94">
        <v>4432000</v>
      </c>
      <c r="I22" s="89">
        <v>530000</v>
      </c>
      <c r="J22" s="138">
        <v>530000</v>
      </c>
      <c r="K22" s="126"/>
      <c r="L22" s="126"/>
      <c r="P22" s="89">
        <v>517999.96</v>
      </c>
      <c r="Q22" s="97">
        <f>P22/H22</f>
        <v>0.11687724729241877</v>
      </c>
      <c r="R22" s="99">
        <f>P22/J22</f>
        <v>0.97735841509433963</v>
      </c>
    </row>
    <row r="23" spans="1:18" ht="11.45" customHeight="1" x14ac:dyDescent="0.25">
      <c r="A23" s="137" t="s">
        <v>1</v>
      </c>
      <c r="B23" s="126"/>
      <c r="C23" s="133" t="s">
        <v>587</v>
      </c>
      <c r="D23" s="126"/>
      <c r="E23" s="126"/>
      <c r="H23" s="94">
        <v>1085338</v>
      </c>
      <c r="I23" s="89">
        <v>-530000</v>
      </c>
      <c r="J23" s="138">
        <v>-530000</v>
      </c>
      <c r="K23" s="126"/>
      <c r="L23" s="126"/>
      <c r="P23" s="89">
        <v>1595657.9</v>
      </c>
      <c r="Q23" s="97">
        <f>P23/H23</f>
        <v>1.4701944463383756</v>
      </c>
      <c r="R23" s="88"/>
    </row>
    <row r="24" spans="1:18" ht="11.45" customHeight="1" x14ac:dyDescent="0.25">
      <c r="A24" s="133" t="s">
        <v>1</v>
      </c>
      <c r="B24" s="126"/>
      <c r="C24" s="133" t="s">
        <v>1</v>
      </c>
      <c r="D24" s="126"/>
      <c r="E24" s="126"/>
      <c r="H24" s="96"/>
      <c r="I24" s="89"/>
      <c r="J24" s="139" t="s">
        <v>1</v>
      </c>
      <c r="K24" s="126"/>
      <c r="L24" s="126"/>
      <c r="P24" s="88"/>
      <c r="Q24" s="97"/>
      <c r="R24" s="88"/>
    </row>
    <row r="25" spans="1:18" ht="14.1" customHeight="1" x14ac:dyDescent="0.25">
      <c r="A25" s="133" t="s">
        <v>1</v>
      </c>
      <c r="B25" s="126"/>
      <c r="C25" s="133" t="s">
        <v>1</v>
      </c>
      <c r="D25" s="126"/>
      <c r="E25" s="126"/>
      <c r="H25" s="96"/>
      <c r="I25" s="89"/>
      <c r="J25" s="136" t="s">
        <v>1</v>
      </c>
      <c r="K25" s="126"/>
      <c r="L25" s="126"/>
      <c r="P25" s="88"/>
      <c r="Q25" s="97"/>
      <c r="R25" s="88"/>
    </row>
    <row r="26" spans="1:18" ht="11.25" customHeight="1" x14ac:dyDescent="0.25">
      <c r="A26" s="137" t="s">
        <v>1</v>
      </c>
      <c r="B26" s="126"/>
      <c r="C26" s="133" t="s">
        <v>586</v>
      </c>
      <c r="D26" s="126"/>
      <c r="E26" s="126"/>
      <c r="H26" s="93">
        <v>1085338</v>
      </c>
      <c r="I26" s="89">
        <v>0</v>
      </c>
      <c r="J26" s="138">
        <v>0</v>
      </c>
      <c r="K26" s="126"/>
      <c r="L26" s="126"/>
      <c r="P26" s="89">
        <f>P23</f>
        <v>1595657.9</v>
      </c>
      <c r="Q26" s="97">
        <f>P26/H26</f>
        <v>1.4701944463383756</v>
      </c>
      <c r="R26" s="88">
        <v>0</v>
      </c>
    </row>
    <row r="27" spans="1:18" ht="0" hidden="1" customHeight="1" x14ac:dyDescent="0.25"/>
  </sheetData>
  <mergeCells count="59">
    <mergeCell ref="A25:B25"/>
    <mergeCell ref="C25:E25"/>
    <mergeCell ref="J25:L25"/>
    <mergeCell ref="A26:B26"/>
    <mergeCell ref="C26:E26"/>
    <mergeCell ref="J26:L26"/>
    <mergeCell ref="A23:B23"/>
    <mergeCell ref="C23:E23"/>
    <mergeCell ref="J23:L23"/>
    <mergeCell ref="A24:B24"/>
    <mergeCell ref="C24:E24"/>
    <mergeCell ref="J24:L24"/>
    <mergeCell ref="A21:B21"/>
    <mergeCell ref="C21:E21"/>
    <mergeCell ref="J21:L21"/>
    <mergeCell ref="A22:B22"/>
    <mergeCell ref="C22:E22"/>
    <mergeCell ref="J22:L22"/>
    <mergeCell ref="A19:B19"/>
    <mergeCell ref="C19:E19"/>
    <mergeCell ref="J19:L19"/>
    <mergeCell ref="A20:B20"/>
    <mergeCell ref="C20:E20"/>
    <mergeCell ref="J20:L20"/>
    <mergeCell ref="A17:B17"/>
    <mergeCell ref="C17:E17"/>
    <mergeCell ref="J17:L17"/>
    <mergeCell ref="A18:B18"/>
    <mergeCell ref="C18:E18"/>
    <mergeCell ref="J18:L18"/>
    <mergeCell ref="A15:B15"/>
    <mergeCell ref="C15:E15"/>
    <mergeCell ref="J15:L15"/>
    <mergeCell ref="A16:B16"/>
    <mergeCell ref="C16:E16"/>
    <mergeCell ref="J16:L16"/>
    <mergeCell ref="A13:B13"/>
    <mergeCell ref="C13:E13"/>
    <mergeCell ref="J13:L13"/>
    <mergeCell ref="A14:B14"/>
    <mergeCell ref="C14:E14"/>
    <mergeCell ref="J14:L14"/>
    <mergeCell ref="A11:B11"/>
    <mergeCell ref="C11:E11"/>
    <mergeCell ref="J11:L11"/>
    <mergeCell ref="A12:B12"/>
    <mergeCell ref="C12:E12"/>
    <mergeCell ref="J12:L12"/>
    <mergeCell ref="B9:L9"/>
    <mergeCell ref="A1:C1"/>
    <mergeCell ref="E1:J1"/>
    <mergeCell ref="L1:N1"/>
    <mergeCell ref="A2:C2"/>
    <mergeCell ref="E2:J2"/>
    <mergeCell ref="L2:N2"/>
    <mergeCell ref="A3:C3"/>
    <mergeCell ref="A4:C4"/>
    <mergeCell ref="A5:C5"/>
    <mergeCell ref="B7:L7"/>
  </mergeCells>
  <pageMargins left="0.39370078740157499" right="0.39370078740157499" top="0.39370078740157499" bottom="0.70866141732283505" header="0.39370078740157499" footer="0.39370078740157499"/>
  <pageSetup paperSize="9" orientation="portrait" horizontalDpi="300" verticalDpi="300" r:id="rId1"/>
  <headerFooter alignWithMargins="0">
    <oddFooter>&amp;L&amp;"Arial,Regular"&amp;8 LC Šifra apl. (2022) &amp;C&amp;"Arial,Regular"&amp;8Stranica &amp;P od &amp;N &amp;R&amp;"Arial,Regular"&amp;8 *Obrada LC*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6"/>
  <sheetViews>
    <sheetView showGridLines="0" workbookViewId="0">
      <selection activeCell="E18" sqref="E18"/>
    </sheetView>
  </sheetViews>
  <sheetFormatPr defaultRowHeight="15" x14ac:dyDescent="0.25"/>
  <cols>
    <col min="1" max="1" width="16.140625" customWidth="1"/>
    <col min="2" max="2" width="63.42578125" customWidth="1"/>
    <col min="3" max="3" width="20.28515625" customWidth="1"/>
    <col min="4" max="4" width="0" hidden="1" customWidth="1"/>
    <col min="5" max="5" width="19.7109375" customWidth="1"/>
    <col min="6" max="6" width="12.28515625" bestFit="1" customWidth="1"/>
  </cols>
  <sheetData>
    <row r="1" spans="1:6" x14ac:dyDescent="0.25">
      <c r="A1" s="143" t="s">
        <v>0</v>
      </c>
      <c r="B1" s="141"/>
      <c r="C1" s="1"/>
    </row>
    <row r="2" spans="1:6" ht="1.35" customHeight="1" x14ac:dyDescent="0.25"/>
    <row r="3" spans="1:6" x14ac:dyDescent="0.25">
      <c r="A3" s="143" t="s">
        <v>1</v>
      </c>
      <c r="B3" s="141"/>
      <c r="C3" s="1"/>
    </row>
    <row r="4" spans="1:6" ht="1.35" customHeight="1" x14ac:dyDescent="0.25"/>
    <row r="5" spans="1:6" ht="12.75" customHeight="1" x14ac:dyDescent="0.25">
      <c r="A5" s="143" t="s">
        <v>2</v>
      </c>
      <c r="B5" s="141"/>
      <c r="C5" s="141"/>
    </row>
    <row r="6" spans="1:6" ht="1.35" customHeight="1" x14ac:dyDescent="0.25"/>
    <row r="7" spans="1:6" ht="12.75" customHeight="1" x14ac:dyDescent="0.25">
      <c r="A7" s="143" t="s">
        <v>3</v>
      </c>
      <c r="B7" s="141"/>
      <c r="C7" s="141"/>
    </row>
    <row r="8" spans="1:6" ht="1.35" customHeight="1" x14ac:dyDescent="0.25"/>
    <row r="9" spans="1:6" ht="12.75" customHeight="1" x14ac:dyDescent="0.25">
      <c r="A9" s="143" t="s">
        <v>4</v>
      </c>
      <c r="B9" s="141"/>
      <c r="C9" s="141"/>
    </row>
    <row r="10" spans="1:6" ht="15.6" customHeight="1" x14ac:dyDescent="0.25"/>
    <row r="11" spans="1:6" ht="19.899999999999999" customHeight="1" x14ac:dyDescent="0.25">
      <c r="A11" s="140" t="s">
        <v>504</v>
      </c>
      <c r="B11" s="141"/>
      <c r="C11" s="141"/>
    </row>
    <row r="12" spans="1:6" ht="1.5" customHeight="1" x14ac:dyDescent="0.25"/>
    <row r="13" spans="1:6" ht="14.1" customHeight="1" x14ac:dyDescent="0.25">
      <c r="A13" s="142" t="s">
        <v>5</v>
      </c>
      <c r="B13" s="141"/>
      <c r="C13" s="141"/>
    </row>
    <row r="14" spans="1:6" ht="35.450000000000003" customHeight="1" x14ac:dyDescent="0.25"/>
    <row r="15" spans="1:6" ht="24" x14ac:dyDescent="0.25">
      <c r="A15" s="2" t="s">
        <v>6</v>
      </c>
      <c r="B15" s="2" t="s">
        <v>7</v>
      </c>
      <c r="C15" s="3" t="s">
        <v>502</v>
      </c>
      <c r="E15" s="49" t="s">
        <v>503</v>
      </c>
      <c r="F15" s="49" t="s">
        <v>501</v>
      </c>
    </row>
    <row r="16" spans="1:6" x14ac:dyDescent="0.25">
      <c r="A16" s="4" t="s">
        <v>8</v>
      </c>
      <c r="B16" s="5" t="s">
        <v>9</v>
      </c>
      <c r="C16" s="6">
        <v>16193000</v>
      </c>
      <c r="E16" s="37">
        <f>E28+E17</f>
        <v>12771784.41</v>
      </c>
      <c r="F16" s="61">
        <f>E16/C16</f>
        <v>0.78872255974803929</v>
      </c>
    </row>
    <row r="17" spans="1:6" x14ac:dyDescent="0.25">
      <c r="A17" s="7" t="s">
        <v>10</v>
      </c>
      <c r="B17" s="8" t="s">
        <v>11</v>
      </c>
      <c r="C17" s="9">
        <v>104000</v>
      </c>
      <c r="E17" s="38">
        <f>E18</f>
        <v>65252.36</v>
      </c>
      <c r="F17" s="50">
        <f t="shared" ref="F17:F80" si="0">E17/C17</f>
        <v>0.62742653846153851</v>
      </c>
    </row>
    <row r="18" spans="1:6" x14ac:dyDescent="0.25">
      <c r="A18" s="10" t="s">
        <v>12</v>
      </c>
      <c r="B18" s="11" t="s">
        <v>11</v>
      </c>
      <c r="C18" s="12">
        <v>104000</v>
      </c>
      <c r="E18" s="39">
        <f>E19</f>
        <v>65252.36</v>
      </c>
      <c r="F18" s="51">
        <f t="shared" si="0"/>
        <v>0.62742653846153851</v>
      </c>
    </row>
    <row r="19" spans="1:6" ht="24" x14ac:dyDescent="0.25">
      <c r="A19" s="13" t="s">
        <v>13</v>
      </c>
      <c r="B19" s="14" t="s">
        <v>14</v>
      </c>
      <c r="C19" s="15">
        <v>104000</v>
      </c>
      <c r="E19" s="40">
        <f>E20+E24</f>
        <v>65252.36</v>
      </c>
      <c r="F19" s="52">
        <f t="shared" si="0"/>
        <v>0.62742653846153851</v>
      </c>
    </row>
    <row r="20" spans="1:6" x14ac:dyDescent="0.25">
      <c r="A20" s="16" t="s">
        <v>15</v>
      </c>
      <c r="B20" s="17" t="s">
        <v>11</v>
      </c>
      <c r="C20" s="18">
        <v>90000</v>
      </c>
      <c r="E20" s="41">
        <f>E21</f>
        <v>53152.36</v>
      </c>
      <c r="F20" s="53">
        <f t="shared" si="0"/>
        <v>0.59058177777777776</v>
      </c>
    </row>
    <row r="21" spans="1:6" ht="24" x14ac:dyDescent="0.25">
      <c r="A21" s="19" t="s">
        <v>16</v>
      </c>
      <c r="B21" s="20" t="s">
        <v>17</v>
      </c>
      <c r="C21" s="21">
        <v>90000</v>
      </c>
      <c r="E21" s="42">
        <f>E22</f>
        <v>53152.36</v>
      </c>
      <c r="F21" s="54">
        <f t="shared" si="0"/>
        <v>0.59058177777777776</v>
      </c>
    </row>
    <row r="22" spans="1:6" x14ac:dyDescent="0.25">
      <c r="A22" s="22" t="s">
        <v>18</v>
      </c>
      <c r="B22" s="23" t="s">
        <v>19</v>
      </c>
      <c r="C22" s="24">
        <v>90000</v>
      </c>
      <c r="E22" s="43">
        <f>E23</f>
        <v>53152.36</v>
      </c>
      <c r="F22" s="55">
        <f t="shared" si="0"/>
        <v>0.59058177777777776</v>
      </c>
    </row>
    <row r="23" spans="1:6" x14ac:dyDescent="0.25">
      <c r="A23" s="25" t="s">
        <v>20</v>
      </c>
      <c r="B23" s="26" t="s">
        <v>21</v>
      </c>
      <c r="C23" s="27">
        <v>90000</v>
      </c>
      <c r="E23" s="44">
        <v>53152.36</v>
      </c>
      <c r="F23" s="56">
        <f t="shared" si="0"/>
        <v>0.59058177777777776</v>
      </c>
    </row>
    <row r="24" spans="1:6" x14ac:dyDescent="0.25">
      <c r="A24" s="16" t="s">
        <v>22</v>
      </c>
      <c r="B24" s="17" t="s">
        <v>23</v>
      </c>
      <c r="C24" s="18">
        <v>14000</v>
      </c>
      <c r="E24" s="41">
        <f>E25</f>
        <v>12100</v>
      </c>
      <c r="F24" s="53">
        <f t="shared" si="0"/>
        <v>0.86428571428571432</v>
      </c>
    </row>
    <row r="25" spans="1:6" ht="24" x14ac:dyDescent="0.25">
      <c r="A25" s="19" t="s">
        <v>24</v>
      </c>
      <c r="B25" s="20" t="s">
        <v>25</v>
      </c>
      <c r="C25" s="21">
        <v>14000</v>
      </c>
      <c r="E25" s="42">
        <f>E26</f>
        <v>12100</v>
      </c>
      <c r="F25" s="54">
        <f t="shared" si="0"/>
        <v>0.86428571428571432</v>
      </c>
    </row>
    <row r="26" spans="1:6" x14ac:dyDescent="0.25">
      <c r="A26" s="22" t="s">
        <v>26</v>
      </c>
      <c r="B26" s="23" t="s">
        <v>27</v>
      </c>
      <c r="C26" s="24">
        <v>14000</v>
      </c>
      <c r="E26" s="43">
        <f>E27</f>
        <v>12100</v>
      </c>
      <c r="F26" s="55">
        <f t="shared" si="0"/>
        <v>0.86428571428571432</v>
      </c>
    </row>
    <row r="27" spans="1:6" x14ac:dyDescent="0.25">
      <c r="A27" s="25" t="s">
        <v>28</v>
      </c>
      <c r="B27" s="26" t="s">
        <v>29</v>
      </c>
      <c r="C27" s="27">
        <v>14000</v>
      </c>
      <c r="E27" s="44">
        <v>12100</v>
      </c>
      <c r="F27" s="56">
        <f t="shared" si="0"/>
        <v>0.86428571428571432</v>
      </c>
    </row>
    <row r="28" spans="1:6" x14ac:dyDescent="0.25">
      <c r="A28" s="7" t="s">
        <v>30</v>
      </c>
      <c r="B28" s="8" t="s">
        <v>31</v>
      </c>
      <c r="C28" s="9">
        <v>16089000</v>
      </c>
      <c r="E28" s="38">
        <f>E29+E372+E432</f>
        <v>12706532.050000001</v>
      </c>
      <c r="F28" s="50">
        <f t="shared" si="0"/>
        <v>0.78976518428740139</v>
      </c>
    </row>
    <row r="29" spans="1:6" x14ac:dyDescent="0.25">
      <c r="A29" s="10" t="s">
        <v>32</v>
      </c>
      <c r="B29" s="11" t="s">
        <v>31</v>
      </c>
      <c r="C29" s="12">
        <v>12893500</v>
      </c>
      <c r="E29" s="39">
        <f>E30</f>
        <v>10098250.420000002</v>
      </c>
      <c r="F29" s="51">
        <f t="shared" si="0"/>
        <v>0.78320474812890228</v>
      </c>
    </row>
    <row r="30" spans="1:6" ht="24" x14ac:dyDescent="0.25">
      <c r="A30" s="13" t="s">
        <v>33</v>
      </c>
      <c r="B30" s="14" t="s">
        <v>31</v>
      </c>
      <c r="C30" s="15">
        <v>12893500</v>
      </c>
      <c r="E30" s="40">
        <f>E31+E137+E168+E175+E188+E201+E241+E248+E252+E271+E284+E297+E316+E334+E344</f>
        <v>10098250.420000002</v>
      </c>
      <c r="F30" s="52">
        <f t="shared" si="0"/>
        <v>0.78320474812890228</v>
      </c>
    </row>
    <row r="31" spans="1:6" x14ac:dyDescent="0.25">
      <c r="A31" s="16" t="s">
        <v>34</v>
      </c>
      <c r="B31" s="17" t="s">
        <v>31</v>
      </c>
      <c r="C31" s="18">
        <v>5302500</v>
      </c>
      <c r="E31" s="41">
        <f>E32+E49+E110+E117+E122+E125+E128+E131+E134</f>
        <v>3977558.6</v>
      </c>
      <c r="F31" s="53">
        <f t="shared" si="0"/>
        <v>0.75012892032060352</v>
      </c>
    </row>
    <row r="32" spans="1:6" ht="24" x14ac:dyDescent="0.25">
      <c r="A32" s="19" t="s">
        <v>35</v>
      </c>
      <c r="B32" s="20" t="s">
        <v>36</v>
      </c>
      <c r="C32" s="21">
        <v>1598000</v>
      </c>
      <c r="E32" s="42">
        <f>E33+E35+E39+E41+E44+E46</f>
        <v>1498881.2799999998</v>
      </c>
      <c r="F32" s="54">
        <f t="shared" si="0"/>
        <v>0.93797326658322888</v>
      </c>
    </row>
    <row r="33" spans="1:6" x14ac:dyDescent="0.25">
      <c r="A33" s="22" t="s">
        <v>37</v>
      </c>
      <c r="B33" s="23" t="s">
        <v>38</v>
      </c>
      <c r="C33" s="24">
        <v>1190000</v>
      </c>
      <c r="E33" s="43">
        <f>E34</f>
        <v>1188403.46</v>
      </c>
      <c r="F33" s="55">
        <f t="shared" si="0"/>
        <v>0.99865836974789912</v>
      </c>
    </row>
    <row r="34" spans="1:6" x14ac:dyDescent="0.25">
      <c r="A34" s="25" t="s">
        <v>39</v>
      </c>
      <c r="B34" s="26" t="s">
        <v>40</v>
      </c>
      <c r="C34" s="27">
        <v>1190000</v>
      </c>
      <c r="E34" s="44">
        <v>1188403.46</v>
      </c>
      <c r="F34" s="56">
        <f t="shared" si="0"/>
        <v>0.99865836974789912</v>
      </c>
    </row>
    <row r="35" spans="1:6" x14ac:dyDescent="0.25">
      <c r="A35" s="22" t="s">
        <v>41</v>
      </c>
      <c r="B35" s="23" t="s">
        <v>42</v>
      </c>
      <c r="C35" s="24">
        <v>115000</v>
      </c>
      <c r="E35" s="43">
        <f>E36+E37+E38</f>
        <v>81512.78</v>
      </c>
      <c r="F35" s="55">
        <f t="shared" si="0"/>
        <v>0.70880678260869567</v>
      </c>
    </row>
    <row r="36" spans="1:6" x14ac:dyDescent="0.25">
      <c r="A36" s="25" t="s">
        <v>43</v>
      </c>
      <c r="B36" s="26" t="s">
        <v>44</v>
      </c>
      <c r="C36" s="27">
        <v>10000</v>
      </c>
      <c r="E36" s="44">
        <v>0</v>
      </c>
      <c r="F36" s="56">
        <f t="shared" si="0"/>
        <v>0</v>
      </c>
    </row>
    <row r="37" spans="1:6" x14ac:dyDescent="0.25">
      <c r="A37" s="25" t="s">
        <v>45</v>
      </c>
      <c r="B37" s="26" t="s">
        <v>46</v>
      </c>
      <c r="C37" s="27">
        <v>40000</v>
      </c>
      <c r="E37" s="44">
        <v>24000</v>
      </c>
      <c r="F37" s="56">
        <f t="shared" si="0"/>
        <v>0.6</v>
      </c>
    </row>
    <row r="38" spans="1:6" x14ac:dyDescent="0.25">
      <c r="A38" s="25" t="s">
        <v>47</v>
      </c>
      <c r="B38" s="26" t="s">
        <v>48</v>
      </c>
      <c r="C38" s="27">
        <v>65000</v>
      </c>
      <c r="E38" s="44">
        <v>57512.78</v>
      </c>
      <c r="F38" s="56">
        <f t="shared" si="0"/>
        <v>0.88481199999999993</v>
      </c>
    </row>
    <row r="39" spans="1:6" x14ac:dyDescent="0.25">
      <c r="A39" s="22" t="s">
        <v>49</v>
      </c>
      <c r="B39" s="23" t="s">
        <v>50</v>
      </c>
      <c r="C39" s="24">
        <v>238000</v>
      </c>
      <c r="E39" s="43">
        <f>E40</f>
        <v>196086.39999999999</v>
      </c>
      <c r="F39" s="55">
        <f t="shared" si="0"/>
        <v>0.82389243697478987</v>
      </c>
    </row>
    <row r="40" spans="1:6" x14ac:dyDescent="0.25">
      <c r="A40" s="25" t="s">
        <v>51</v>
      </c>
      <c r="B40" s="26" t="s">
        <v>50</v>
      </c>
      <c r="C40" s="27">
        <v>238000</v>
      </c>
      <c r="E40" s="44">
        <v>196086.39999999999</v>
      </c>
      <c r="F40" s="56">
        <f t="shared" si="0"/>
        <v>0.82389243697478987</v>
      </c>
    </row>
    <row r="41" spans="1:6" x14ac:dyDescent="0.25">
      <c r="A41" s="22" t="s">
        <v>52</v>
      </c>
      <c r="B41" s="23" t="s">
        <v>53</v>
      </c>
      <c r="C41" s="24">
        <v>23000</v>
      </c>
      <c r="E41" s="43">
        <f>E42+E43</f>
        <v>12745</v>
      </c>
      <c r="F41" s="55">
        <f t="shared" si="0"/>
        <v>0.55413043478260871</v>
      </c>
    </row>
    <row r="42" spans="1:6" x14ac:dyDescent="0.25">
      <c r="A42" s="25" t="s">
        <v>54</v>
      </c>
      <c r="B42" s="26" t="s">
        <v>55</v>
      </c>
      <c r="C42" s="27">
        <v>3000</v>
      </c>
      <c r="E42" s="44">
        <v>600</v>
      </c>
      <c r="F42" s="56">
        <f t="shared" si="0"/>
        <v>0.2</v>
      </c>
    </row>
    <row r="43" spans="1:6" x14ac:dyDescent="0.25">
      <c r="A43" s="25" t="s">
        <v>56</v>
      </c>
      <c r="B43" s="26" t="s">
        <v>57</v>
      </c>
      <c r="C43" s="27">
        <v>20000</v>
      </c>
      <c r="E43" s="44">
        <v>12145</v>
      </c>
      <c r="F43" s="56">
        <f t="shared" si="0"/>
        <v>0.60724999999999996</v>
      </c>
    </row>
    <row r="44" spans="1:6" x14ac:dyDescent="0.25">
      <c r="A44" s="22" t="s">
        <v>58</v>
      </c>
      <c r="B44" s="23" t="s">
        <v>59</v>
      </c>
      <c r="C44" s="24">
        <v>20000</v>
      </c>
      <c r="E44" s="43">
        <f>E45</f>
        <v>18558.64</v>
      </c>
      <c r="F44" s="55">
        <f t="shared" si="0"/>
        <v>0.92793199999999998</v>
      </c>
    </row>
    <row r="45" spans="1:6" x14ac:dyDescent="0.25">
      <c r="A45" s="25" t="s">
        <v>60</v>
      </c>
      <c r="B45" s="26" t="s">
        <v>61</v>
      </c>
      <c r="C45" s="27">
        <v>20000</v>
      </c>
      <c r="E45" s="44">
        <v>18558.64</v>
      </c>
      <c r="F45" s="56">
        <f t="shared" si="0"/>
        <v>0.92793199999999998</v>
      </c>
    </row>
    <row r="46" spans="1:6" x14ac:dyDescent="0.25">
      <c r="A46" s="22" t="s">
        <v>62</v>
      </c>
      <c r="B46" s="23" t="s">
        <v>63</v>
      </c>
      <c r="C46" s="24">
        <v>12000</v>
      </c>
      <c r="E46" s="43">
        <f>E47+E48</f>
        <v>1575</v>
      </c>
      <c r="F46" s="55">
        <f t="shared" si="0"/>
        <v>0.13125000000000001</v>
      </c>
    </row>
    <row r="47" spans="1:6" x14ac:dyDescent="0.25">
      <c r="A47" s="25" t="s">
        <v>64</v>
      </c>
      <c r="B47" s="26" t="s">
        <v>65</v>
      </c>
      <c r="C47" s="27">
        <v>10000</v>
      </c>
      <c r="E47" s="44">
        <v>1575</v>
      </c>
      <c r="F47" s="56">
        <f t="shared" si="0"/>
        <v>0.1575</v>
      </c>
    </row>
    <row r="48" spans="1:6" x14ac:dyDescent="0.25">
      <c r="A48" s="25" t="s">
        <v>66</v>
      </c>
      <c r="B48" s="26" t="s">
        <v>67</v>
      </c>
      <c r="C48" s="27">
        <v>2000</v>
      </c>
      <c r="E48" s="44">
        <v>0</v>
      </c>
      <c r="F48" s="56">
        <f t="shared" si="0"/>
        <v>0</v>
      </c>
    </row>
    <row r="49" spans="1:6" ht="24" x14ac:dyDescent="0.25">
      <c r="A49" s="19" t="s">
        <v>68</v>
      </c>
      <c r="B49" s="20" t="s">
        <v>69</v>
      </c>
      <c r="C49" s="21">
        <v>2543500</v>
      </c>
      <c r="E49" s="42">
        <f>E50+E54+E58+E61+E66+E70+E72+E75+E79+E85+E88+E92+E95+E99+E101+E106+E108</f>
        <v>1693685.1900000004</v>
      </c>
      <c r="F49" s="54">
        <f t="shared" si="0"/>
        <v>0.66588763121682737</v>
      </c>
    </row>
    <row r="50" spans="1:6" x14ac:dyDescent="0.25">
      <c r="A50" s="22" t="s">
        <v>70</v>
      </c>
      <c r="B50" s="23" t="s">
        <v>71</v>
      </c>
      <c r="C50" s="24">
        <v>47000</v>
      </c>
      <c r="E50" s="43">
        <f>E51+E52+E53</f>
        <v>35893.07</v>
      </c>
      <c r="F50" s="55">
        <f t="shared" si="0"/>
        <v>0.76368234042553196</v>
      </c>
    </row>
    <row r="51" spans="1:6" x14ac:dyDescent="0.25">
      <c r="A51" s="25" t="s">
        <v>72</v>
      </c>
      <c r="B51" s="26" t="s">
        <v>73</v>
      </c>
      <c r="C51" s="27">
        <v>35000</v>
      </c>
      <c r="E51" s="44">
        <v>25323.279999999999</v>
      </c>
      <c r="F51" s="56">
        <f t="shared" si="0"/>
        <v>0.72352228571428567</v>
      </c>
    </row>
    <row r="52" spans="1:6" x14ac:dyDescent="0.25">
      <c r="A52" s="25" t="s">
        <v>74</v>
      </c>
      <c r="B52" s="26" t="s">
        <v>75</v>
      </c>
      <c r="C52" s="27">
        <v>6000</v>
      </c>
      <c r="E52" s="44">
        <v>4746.74</v>
      </c>
      <c r="F52" s="56">
        <f t="shared" si="0"/>
        <v>0.79112333333333329</v>
      </c>
    </row>
    <row r="53" spans="1:6" x14ac:dyDescent="0.25">
      <c r="A53" s="25" t="s">
        <v>76</v>
      </c>
      <c r="B53" s="26" t="s">
        <v>77</v>
      </c>
      <c r="C53" s="27">
        <v>6000</v>
      </c>
      <c r="E53" s="44">
        <v>5823.05</v>
      </c>
      <c r="F53" s="56">
        <f t="shared" si="0"/>
        <v>0.97050833333333342</v>
      </c>
    </row>
    <row r="54" spans="1:6" x14ac:dyDescent="0.25">
      <c r="A54" s="22" t="s">
        <v>78</v>
      </c>
      <c r="B54" s="23" t="s">
        <v>79</v>
      </c>
      <c r="C54" s="24">
        <v>1080000</v>
      </c>
      <c r="E54" s="43">
        <f>E55+E56+E57</f>
        <v>547700.67000000004</v>
      </c>
      <c r="F54" s="55">
        <f t="shared" si="0"/>
        <v>0.50713025</v>
      </c>
    </row>
    <row r="55" spans="1:6" x14ac:dyDescent="0.25">
      <c r="A55" s="25" t="s">
        <v>80</v>
      </c>
      <c r="B55" s="26" t="s">
        <v>81</v>
      </c>
      <c r="C55" s="27">
        <v>770000</v>
      </c>
      <c r="E55" s="44">
        <v>377870.05</v>
      </c>
      <c r="F55" s="56">
        <f t="shared" si="0"/>
        <v>0.49074032467532464</v>
      </c>
    </row>
    <row r="56" spans="1:6" x14ac:dyDescent="0.25">
      <c r="A56" s="25" t="s">
        <v>82</v>
      </c>
      <c r="B56" s="26" t="s">
        <v>83</v>
      </c>
      <c r="C56" s="27">
        <v>300000</v>
      </c>
      <c r="E56" s="44">
        <v>162292.34</v>
      </c>
      <c r="F56" s="56">
        <f t="shared" si="0"/>
        <v>0.54097446666666671</v>
      </c>
    </row>
    <row r="57" spans="1:6" x14ac:dyDescent="0.25">
      <c r="A57" s="25" t="s">
        <v>84</v>
      </c>
      <c r="B57" s="26" t="s">
        <v>85</v>
      </c>
      <c r="C57" s="27">
        <v>10000</v>
      </c>
      <c r="E57" s="44">
        <v>7538.28</v>
      </c>
      <c r="F57" s="56">
        <f t="shared" si="0"/>
        <v>0.75382799999999994</v>
      </c>
    </row>
    <row r="58" spans="1:6" x14ac:dyDescent="0.25">
      <c r="A58" s="22" t="s">
        <v>86</v>
      </c>
      <c r="B58" s="23" t="s">
        <v>87</v>
      </c>
      <c r="C58" s="24">
        <v>40000</v>
      </c>
      <c r="E58" s="43">
        <f>E59+E60</f>
        <v>16757.580000000002</v>
      </c>
      <c r="F58" s="55">
        <f t="shared" si="0"/>
        <v>0.41893950000000002</v>
      </c>
    </row>
    <row r="59" spans="1:6" x14ac:dyDescent="0.25">
      <c r="A59" s="25" t="s">
        <v>88</v>
      </c>
      <c r="B59" s="26" t="s">
        <v>89</v>
      </c>
      <c r="C59" s="27">
        <v>35000</v>
      </c>
      <c r="E59" s="44">
        <v>16757.580000000002</v>
      </c>
      <c r="F59" s="56">
        <f t="shared" si="0"/>
        <v>0.47878800000000005</v>
      </c>
    </row>
    <row r="60" spans="1:6" x14ac:dyDescent="0.25">
      <c r="A60" s="25" t="s">
        <v>90</v>
      </c>
      <c r="B60" s="26" t="s">
        <v>91</v>
      </c>
      <c r="C60" s="27">
        <v>5000</v>
      </c>
      <c r="E60" s="44">
        <v>0</v>
      </c>
      <c r="F60" s="56">
        <f t="shared" si="0"/>
        <v>0</v>
      </c>
    </row>
    <row r="61" spans="1:6" x14ac:dyDescent="0.25">
      <c r="A61" s="22" t="s">
        <v>92</v>
      </c>
      <c r="B61" s="23" t="s">
        <v>93</v>
      </c>
      <c r="C61" s="24">
        <v>20000</v>
      </c>
      <c r="E61" s="43">
        <f>E62+E63</f>
        <v>19748.189999999999</v>
      </c>
      <c r="F61" s="55">
        <f t="shared" si="0"/>
        <v>0.98740949999999994</v>
      </c>
    </row>
    <row r="62" spans="1:6" x14ac:dyDescent="0.25">
      <c r="A62" s="25" t="s">
        <v>94</v>
      </c>
      <c r="B62" s="26" t="s">
        <v>95</v>
      </c>
      <c r="C62" s="27">
        <v>20000</v>
      </c>
      <c r="E62" s="44">
        <v>19748.189999999999</v>
      </c>
      <c r="F62" s="56">
        <f t="shared" si="0"/>
        <v>0.98740949999999994</v>
      </c>
    </row>
    <row r="63" spans="1:6" x14ac:dyDescent="0.25">
      <c r="A63" s="25" t="s">
        <v>96</v>
      </c>
      <c r="B63" s="26" t="s">
        <v>97</v>
      </c>
      <c r="C63" s="27">
        <v>0</v>
      </c>
      <c r="E63" s="44">
        <v>0</v>
      </c>
      <c r="F63" s="56">
        <v>0</v>
      </c>
    </row>
    <row r="64" spans="1:6" x14ac:dyDescent="0.25">
      <c r="A64" s="22" t="s">
        <v>98</v>
      </c>
      <c r="B64" s="23" t="s">
        <v>99</v>
      </c>
      <c r="C64" s="24">
        <v>2000</v>
      </c>
      <c r="E64" s="43">
        <f>E65</f>
        <v>0</v>
      </c>
      <c r="F64" s="55">
        <f t="shared" si="0"/>
        <v>0</v>
      </c>
    </row>
    <row r="65" spans="1:6" x14ac:dyDescent="0.25">
      <c r="A65" s="25" t="s">
        <v>100</v>
      </c>
      <c r="B65" s="26" t="s">
        <v>99</v>
      </c>
      <c r="C65" s="27">
        <v>2000</v>
      </c>
      <c r="E65" s="44">
        <v>0</v>
      </c>
      <c r="F65" s="56">
        <f t="shared" si="0"/>
        <v>0</v>
      </c>
    </row>
    <row r="66" spans="1:6" x14ac:dyDescent="0.25">
      <c r="A66" s="22" t="s">
        <v>101</v>
      </c>
      <c r="B66" s="23" t="s">
        <v>102</v>
      </c>
      <c r="C66" s="24">
        <v>140000</v>
      </c>
      <c r="E66" s="43">
        <f>E67+E68+E69</f>
        <v>124535.76999999999</v>
      </c>
      <c r="F66" s="55">
        <f t="shared" si="0"/>
        <v>0.8895412142857142</v>
      </c>
    </row>
    <row r="67" spans="1:6" x14ac:dyDescent="0.25">
      <c r="A67" s="25" t="s">
        <v>103</v>
      </c>
      <c r="B67" s="26" t="s">
        <v>104</v>
      </c>
      <c r="C67" s="27">
        <v>60000</v>
      </c>
      <c r="E67" s="44">
        <v>56209.27</v>
      </c>
      <c r="F67" s="56">
        <f t="shared" si="0"/>
        <v>0.93682116666666659</v>
      </c>
    </row>
    <row r="68" spans="1:6" x14ac:dyDescent="0.25">
      <c r="A68" s="25" t="s">
        <v>105</v>
      </c>
      <c r="B68" s="26" t="s">
        <v>106</v>
      </c>
      <c r="C68" s="27">
        <v>40000</v>
      </c>
      <c r="E68" s="44">
        <v>39994</v>
      </c>
      <c r="F68" s="56">
        <f t="shared" si="0"/>
        <v>0.99985000000000002</v>
      </c>
    </row>
    <row r="69" spans="1:6" x14ac:dyDescent="0.25">
      <c r="A69" s="25" t="s">
        <v>107</v>
      </c>
      <c r="B69" s="26" t="s">
        <v>108</v>
      </c>
      <c r="C69" s="27">
        <v>40000</v>
      </c>
      <c r="E69" s="44">
        <v>28332.5</v>
      </c>
      <c r="F69" s="56">
        <f t="shared" si="0"/>
        <v>0.70831250000000001</v>
      </c>
    </row>
    <row r="70" spans="1:6" x14ac:dyDescent="0.25">
      <c r="A70" s="22" t="s">
        <v>109</v>
      </c>
      <c r="B70" s="23" t="s">
        <v>110</v>
      </c>
      <c r="C70" s="24">
        <v>42000</v>
      </c>
      <c r="E70" s="43">
        <f>E71</f>
        <v>10604.42</v>
      </c>
      <c r="F70" s="55">
        <f t="shared" si="0"/>
        <v>0.25248619047619048</v>
      </c>
    </row>
    <row r="71" spans="1:6" x14ac:dyDescent="0.25">
      <c r="A71" s="25" t="s">
        <v>111</v>
      </c>
      <c r="B71" s="26" t="s">
        <v>112</v>
      </c>
      <c r="C71" s="27">
        <v>42000</v>
      </c>
      <c r="E71" s="44">
        <v>10604.42</v>
      </c>
      <c r="F71" s="56">
        <f t="shared" si="0"/>
        <v>0.25248619047619048</v>
      </c>
    </row>
    <row r="72" spans="1:6" x14ac:dyDescent="0.25">
      <c r="A72" s="22" t="s">
        <v>113</v>
      </c>
      <c r="B72" s="23" t="s">
        <v>114</v>
      </c>
      <c r="C72" s="24">
        <v>150000</v>
      </c>
      <c r="E72" s="43">
        <f>E73+E74</f>
        <v>80588.42</v>
      </c>
      <c r="F72" s="55">
        <f t="shared" si="0"/>
        <v>0.53725613333333333</v>
      </c>
    </row>
    <row r="73" spans="1:6" x14ac:dyDescent="0.25">
      <c r="A73" s="25" t="s">
        <v>115</v>
      </c>
      <c r="B73" s="26" t="s">
        <v>116</v>
      </c>
      <c r="C73" s="27">
        <v>95000</v>
      </c>
      <c r="E73" s="44">
        <v>34250</v>
      </c>
      <c r="F73" s="56">
        <f t="shared" si="0"/>
        <v>0.36052631578947369</v>
      </c>
    </row>
    <row r="74" spans="1:6" x14ac:dyDescent="0.25">
      <c r="A74" s="25" t="s">
        <v>117</v>
      </c>
      <c r="B74" s="26" t="s">
        <v>118</v>
      </c>
      <c r="C74" s="27">
        <v>55000</v>
      </c>
      <c r="E74" s="44">
        <v>46338.42</v>
      </c>
      <c r="F74" s="56">
        <f t="shared" si="0"/>
        <v>0.84251672727272719</v>
      </c>
    </row>
    <row r="75" spans="1:6" x14ac:dyDescent="0.25">
      <c r="A75" s="22" t="s">
        <v>119</v>
      </c>
      <c r="B75" s="23" t="s">
        <v>120</v>
      </c>
      <c r="C75" s="24">
        <v>145000</v>
      </c>
      <c r="E75" s="43">
        <f>E76+E77+E78</f>
        <v>101821.17</v>
      </c>
      <c r="F75" s="55">
        <f t="shared" si="0"/>
        <v>0.70221496551724139</v>
      </c>
    </row>
    <row r="76" spans="1:6" x14ac:dyDescent="0.25">
      <c r="A76" s="25" t="s">
        <v>121</v>
      </c>
      <c r="B76" s="26" t="s">
        <v>122</v>
      </c>
      <c r="C76" s="27">
        <v>30000</v>
      </c>
      <c r="E76" s="44">
        <v>22084.51</v>
      </c>
      <c r="F76" s="56">
        <f t="shared" si="0"/>
        <v>0.73615033333333324</v>
      </c>
    </row>
    <row r="77" spans="1:6" x14ac:dyDescent="0.25">
      <c r="A77" s="25" t="s">
        <v>123</v>
      </c>
      <c r="B77" s="26" t="s">
        <v>124</v>
      </c>
      <c r="C77" s="27">
        <v>40000</v>
      </c>
      <c r="E77" s="44">
        <v>31316.32</v>
      </c>
      <c r="F77" s="56">
        <f t="shared" si="0"/>
        <v>0.78290799999999994</v>
      </c>
    </row>
    <row r="78" spans="1:6" x14ac:dyDescent="0.25">
      <c r="A78" s="25" t="s">
        <v>125</v>
      </c>
      <c r="B78" s="26" t="s">
        <v>126</v>
      </c>
      <c r="C78" s="27">
        <v>75000</v>
      </c>
      <c r="E78" s="44">
        <v>48420.34</v>
      </c>
      <c r="F78" s="56">
        <f t="shared" si="0"/>
        <v>0.64560453333333334</v>
      </c>
    </row>
    <row r="79" spans="1:6" x14ac:dyDescent="0.25">
      <c r="A79" s="22" t="s">
        <v>127</v>
      </c>
      <c r="B79" s="23" t="s">
        <v>128</v>
      </c>
      <c r="C79" s="24">
        <v>402000</v>
      </c>
      <c r="E79" s="43">
        <f>E80+E81+E82+E83+E84</f>
        <v>347157.81</v>
      </c>
      <c r="F79" s="55">
        <f t="shared" si="0"/>
        <v>0.86357664179104476</v>
      </c>
    </row>
    <row r="80" spans="1:6" x14ac:dyDescent="0.25">
      <c r="A80" s="25" t="s">
        <v>129</v>
      </c>
      <c r="B80" s="26" t="s">
        <v>130</v>
      </c>
      <c r="C80" s="27">
        <v>10000</v>
      </c>
      <c r="E80" s="44">
        <v>0</v>
      </c>
      <c r="F80" s="56">
        <f t="shared" si="0"/>
        <v>0</v>
      </c>
    </row>
    <row r="81" spans="1:6" x14ac:dyDescent="0.25">
      <c r="A81" s="25" t="s">
        <v>131</v>
      </c>
      <c r="B81" s="26" t="s">
        <v>132</v>
      </c>
      <c r="C81" s="27">
        <v>30000</v>
      </c>
      <c r="E81" s="44">
        <v>3750</v>
      </c>
      <c r="F81" s="56">
        <f t="shared" ref="F81:F143" si="1">E81/C81</f>
        <v>0.125</v>
      </c>
    </row>
    <row r="82" spans="1:6" x14ac:dyDescent="0.25">
      <c r="A82" s="25" t="s">
        <v>133</v>
      </c>
      <c r="B82" s="26" t="s">
        <v>134</v>
      </c>
      <c r="C82" s="27">
        <v>30000</v>
      </c>
      <c r="E82" s="44">
        <v>28625</v>
      </c>
      <c r="F82" s="56">
        <f t="shared" si="1"/>
        <v>0.95416666666666672</v>
      </c>
    </row>
    <row r="83" spans="1:6" x14ac:dyDescent="0.25">
      <c r="A83" s="25" t="s">
        <v>135</v>
      </c>
      <c r="B83" s="26" t="s">
        <v>136</v>
      </c>
      <c r="C83" s="27">
        <v>20000</v>
      </c>
      <c r="E83" s="44">
        <v>3750</v>
      </c>
      <c r="F83" s="56">
        <f t="shared" si="1"/>
        <v>0.1875</v>
      </c>
    </row>
    <row r="84" spans="1:6" x14ac:dyDescent="0.25">
      <c r="A84" s="25" t="s">
        <v>137</v>
      </c>
      <c r="B84" s="26" t="s">
        <v>138</v>
      </c>
      <c r="C84" s="27">
        <v>312000</v>
      </c>
      <c r="E84" s="44">
        <v>311032.81</v>
      </c>
      <c r="F84" s="56">
        <f t="shared" si="1"/>
        <v>0.99690003205128208</v>
      </c>
    </row>
    <row r="85" spans="1:6" x14ac:dyDescent="0.25">
      <c r="A85" s="22" t="s">
        <v>139</v>
      </c>
      <c r="B85" s="23" t="s">
        <v>140</v>
      </c>
      <c r="C85" s="24">
        <v>80000</v>
      </c>
      <c r="E85" s="43">
        <f>E86+E87</f>
        <v>78485.279999999999</v>
      </c>
      <c r="F85" s="55">
        <f t="shared" si="1"/>
        <v>0.98106599999999999</v>
      </c>
    </row>
    <row r="86" spans="1:6" x14ac:dyDescent="0.25">
      <c r="A86" s="25" t="s">
        <v>141</v>
      </c>
      <c r="B86" s="26" t="s">
        <v>142</v>
      </c>
      <c r="C86" s="27">
        <v>10000</v>
      </c>
      <c r="E86" s="44">
        <v>8626.1299999999992</v>
      </c>
      <c r="F86" s="56">
        <f t="shared" si="1"/>
        <v>0.86261299999999996</v>
      </c>
    </row>
    <row r="87" spans="1:6" x14ac:dyDescent="0.25">
      <c r="A87" s="25" t="s">
        <v>143</v>
      </c>
      <c r="B87" s="26" t="s">
        <v>144</v>
      </c>
      <c r="C87" s="27">
        <v>70000</v>
      </c>
      <c r="E87" s="44">
        <v>69859.149999999994</v>
      </c>
      <c r="F87" s="56">
        <f t="shared" si="1"/>
        <v>0.99798785714285709</v>
      </c>
    </row>
    <row r="88" spans="1:6" x14ac:dyDescent="0.25">
      <c r="A88" s="22" t="s">
        <v>145</v>
      </c>
      <c r="B88" s="23" t="s">
        <v>146</v>
      </c>
      <c r="C88" s="24">
        <v>188000</v>
      </c>
      <c r="E88" s="43">
        <f>E89+E90+E91</f>
        <v>181359.40000000002</v>
      </c>
      <c r="F88" s="55">
        <f t="shared" si="1"/>
        <v>0.96467765957446816</v>
      </c>
    </row>
    <row r="89" spans="1:6" x14ac:dyDescent="0.25">
      <c r="A89" s="25" t="s">
        <v>147</v>
      </c>
      <c r="B89" s="26" t="s">
        <v>148</v>
      </c>
      <c r="C89" s="27">
        <v>150000</v>
      </c>
      <c r="E89" s="44">
        <v>145306.25</v>
      </c>
      <c r="F89" s="56">
        <f t="shared" si="1"/>
        <v>0.96870833333333328</v>
      </c>
    </row>
    <row r="90" spans="1:6" x14ac:dyDescent="0.25">
      <c r="A90" s="25" t="s">
        <v>149</v>
      </c>
      <c r="B90" s="26" t="s">
        <v>150</v>
      </c>
      <c r="C90" s="27">
        <v>3000</v>
      </c>
      <c r="E90" s="44">
        <v>2962.51</v>
      </c>
      <c r="F90" s="56">
        <f t="shared" si="1"/>
        <v>0.9875033333333334</v>
      </c>
    </row>
    <row r="91" spans="1:6" x14ac:dyDescent="0.25">
      <c r="A91" s="25" t="s">
        <v>151</v>
      </c>
      <c r="B91" s="26" t="s">
        <v>152</v>
      </c>
      <c r="C91" s="27">
        <v>35000</v>
      </c>
      <c r="E91" s="44">
        <v>33090.639999999999</v>
      </c>
      <c r="F91" s="56">
        <f t="shared" si="1"/>
        <v>0.94544685714285714</v>
      </c>
    </row>
    <row r="92" spans="1:6" x14ac:dyDescent="0.25">
      <c r="A92" s="22" t="s">
        <v>153</v>
      </c>
      <c r="B92" s="23" t="s">
        <v>154</v>
      </c>
      <c r="C92" s="24">
        <v>2000</v>
      </c>
      <c r="E92" s="43">
        <f>E93+E94</f>
        <v>0</v>
      </c>
      <c r="F92" s="55">
        <f t="shared" si="1"/>
        <v>0</v>
      </c>
    </row>
    <row r="93" spans="1:6" x14ac:dyDescent="0.25">
      <c r="A93" s="25" t="s">
        <v>155</v>
      </c>
      <c r="B93" s="26" t="s">
        <v>156</v>
      </c>
      <c r="C93" s="27">
        <v>1000</v>
      </c>
      <c r="E93" s="44">
        <v>0</v>
      </c>
      <c r="F93" s="56">
        <f t="shared" si="1"/>
        <v>0</v>
      </c>
    </row>
    <row r="94" spans="1:6" x14ac:dyDescent="0.25">
      <c r="A94" s="25" t="s">
        <v>157</v>
      </c>
      <c r="B94" s="26" t="s">
        <v>158</v>
      </c>
      <c r="C94" s="27">
        <v>1000</v>
      </c>
      <c r="E94" s="44">
        <v>0</v>
      </c>
      <c r="F94" s="56">
        <f t="shared" si="1"/>
        <v>0</v>
      </c>
    </row>
    <row r="95" spans="1:6" x14ac:dyDescent="0.25">
      <c r="A95" s="22" t="s">
        <v>159</v>
      </c>
      <c r="B95" s="23" t="s">
        <v>160</v>
      </c>
      <c r="C95" s="24">
        <v>27500</v>
      </c>
      <c r="E95" s="43">
        <f>E96+E97+E98</f>
        <v>8535.2800000000007</v>
      </c>
      <c r="F95" s="55">
        <f t="shared" si="1"/>
        <v>0.3103738181818182</v>
      </c>
    </row>
    <row r="96" spans="1:6" x14ac:dyDescent="0.25">
      <c r="A96" s="25" t="s">
        <v>161</v>
      </c>
      <c r="B96" s="26" t="s">
        <v>162</v>
      </c>
      <c r="C96" s="27">
        <v>2500</v>
      </c>
      <c r="E96" s="44">
        <v>0</v>
      </c>
      <c r="F96" s="56">
        <f t="shared" si="1"/>
        <v>0</v>
      </c>
    </row>
    <row r="97" spans="1:6" x14ac:dyDescent="0.25">
      <c r="A97" s="25" t="s">
        <v>163</v>
      </c>
      <c r="B97" s="26" t="s">
        <v>164</v>
      </c>
      <c r="C97" s="27">
        <v>15000</v>
      </c>
      <c r="E97" s="44">
        <v>0</v>
      </c>
      <c r="F97" s="56">
        <f t="shared" si="1"/>
        <v>0</v>
      </c>
    </row>
    <row r="98" spans="1:6" x14ac:dyDescent="0.25">
      <c r="A98" s="25" t="s">
        <v>165</v>
      </c>
      <c r="B98" s="26" t="s">
        <v>166</v>
      </c>
      <c r="C98" s="27">
        <v>10000</v>
      </c>
      <c r="E98" s="44">
        <v>8535.2800000000007</v>
      </c>
      <c r="F98" s="56">
        <f t="shared" si="1"/>
        <v>0.85352800000000006</v>
      </c>
    </row>
    <row r="99" spans="1:6" x14ac:dyDescent="0.25">
      <c r="A99" s="22" t="s">
        <v>167</v>
      </c>
      <c r="B99" s="23" t="s">
        <v>168</v>
      </c>
      <c r="C99" s="24">
        <v>60000</v>
      </c>
      <c r="E99" s="43">
        <f>E100</f>
        <v>41419.760000000002</v>
      </c>
      <c r="F99" s="55">
        <f t="shared" si="1"/>
        <v>0.69032933333333335</v>
      </c>
    </row>
    <row r="100" spans="1:6" x14ac:dyDescent="0.25">
      <c r="A100" s="25" t="s">
        <v>169</v>
      </c>
      <c r="B100" s="26" t="s">
        <v>168</v>
      </c>
      <c r="C100" s="27">
        <v>60000</v>
      </c>
      <c r="E100" s="44">
        <v>41419.760000000002</v>
      </c>
      <c r="F100" s="56">
        <f t="shared" si="1"/>
        <v>0.69032933333333335</v>
      </c>
    </row>
    <row r="101" spans="1:6" x14ac:dyDescent="0.25">
      <c r="A101" s="22" t="s">
        <v>170</v>
      </c>
      <c r="B101" s="23" t="s">
        <v>171</v>
      </c>
      <c r="C101" s="24">
        <v>8000</v>
      </c>
      <c r="E101" s="43">
        <f>E102+E103+E104+E105</f>
        <v>0</v>
      </c>
      <c r="F101" s="55">
        <f t="shared" si="1"/>
        <v>0</v>
      </c>
    </row>
    <row r="102" spans="1:6" x14ac:dyDescent="0.25">
      <c r="A102" s="25" t="s">
        <v>172</v>
      </c>
      <c r="B102" s="26" t="s">
        <v>173</v>
      </c>
      <c r="C102" s="27">
        <v>2000</v>
      </c>
      <c r="E102" s="44">
        <v>0</v>
      </c>
      <c r="F102" s="56">
        <f t="shared" si="1"/>
        <v>0</v>
      </c>
    </row>
    <row r="103" spans="1:6" x14ac:dyDescent="0.25">
      <c r="A103" s="25" t="s">
        <v>174</v>
      </c>
      <c r="B103" s="26" t="s">
        <v>175</v>
      </c>
      <c r="C103" s="27">
        <v>2000</v>
      </c>
      <c r="E103" s="44">
        <v>0</v>
      </c>
      <c r="F103" s="56">
        <f t="shared" si="1"/>
        <v>0</v>
      </c>
    </row>
    <row r="104" spans="1:6" x14ac:dyDescent="0.25">
      <c r="A104" s="25" t="s">
        <v>176</v>
      </c>
      <c r="B104" s="26" t="s">
        <v>177</v>
      </c>
      <c r="C104" s="27">
        <v>2000</v>
      </c>
      <c r="E104" s="44">
        <v>0</v>
      </c>
      <c r="F104" s="56">
        <f t="shared" si="1"/>
        <v>0</v>
      </c>
    </row>
    <row r="105" spans="1:6" x14ac:dyDescent="0.25">
      <c r="A105" s="25" t="s">
        <v>178</v>
      </c>
      <c r="B105" s="26" t="s">
        <v>179</v>
      </c>
      <c r="C105" s="27">
        <v>2000</v>
      </c>
      <c r="E105" s="44">
        <v>0</v>
      </c>
      <c r="F105" s="56">
        <f t="shared" si="1"/>
        <v>0</v>
      </c>
    </row>
    <row r="106" spans="1:6" x14ac:dyDescent="0.25">
      <c r="A106" s="22" t="s">
        <v>180</v>
      </c>
      <c r="B106" s="23" t="s">
        <v>181</v>
      </c>
      <c r="C106" s="24">
        <v>10000</v>
      </c>
      <c r="E106" s="43">
        <f>E107</f>
        <v>0</v>
      </c>
      <c r="F106" s="55">
        <f t="shared" si="1"/>
        <v>0</v>
      </c>
    </row>
    <row r="107" spans="1:6" x14ac:dyDescent="0.25">
      <c r="A107" s="25" t="s">
        <v>182</v>
      </c>
      <c r="B107" s="26" t="s">
        <v>181</v>
      </c>
      <c r="C107" s="27">
        <v>10000</v>
      </c>
      <c r="E107" s="44">
        <v>0</v>
      </c>
      <c r="F107" s="56">
        <f t="shared" si="1"/>
        <v>0</v>
      </c>
    </row>
    <row r="108" spans="1:6" x14ac:dyDescent="0.25">
      <c r="A108" s="22" t="s">
        <v>183</v>
      </c>
      <c r="B108" s="23" t="s">
        <v>184</v>
      </c>
      <c r="C108" s="24">
        <v>100000</v>
      </c>
      <c r="E108" s="43">
        <f>E109</f>
        <v>99078.37</v>
      </c>
      <c r="F108" s="55">
        <f t="shared" si="1"/>
        <v>0.99078369999999993</v>
      </c>
    </row>
    <row r="109" spans="1:6" x14ac:dyDescent="0.25">
      <c r="A109" s="25" t="s">
        <v>185</v>
      </c>
      <c r="B109" s="26" t="s">
        <v>184</v>
      </c>
      <c r="C109" s="27">
        <v>100000</v>
      </c>
      <c r="E109" s="44">
        <v>99078.37</v>
      </c>
      <c r="F109" s="56">
        <f t="shared" si="1"/>
        <v>0.99078369999999993</v>
      </c>
    </row>
    <row r="110" spans="1:6" ht="24" x14ac:dyDescent="0.25">
      <c r="A110" s="19" t="s">
        <v>186</v>
      </c>
      <c r="B110" s="20" t="s">
        <v>187</v>
      </c>
      <c r="C110" s="21">
        <v>66000</v>
      </c>
      <c r="E110" s="42">
        <f>E111+E113+E115</f>
        <v>48600.05</v>
      </c>
      <c r="F110" s="54">
        <f t="shared" si="1"/>
        <v>0.73636439393939401</v>
      </c>
    </row>
    <row r="111" spans="1:6" x14ac:dyDescent="0.25">
      <c r="A111" s="22" t="s">
        <v>188</v>
      </c>
      <c r="B111" s="23" t="s">
        <v>189</v>
      </c>
      <c r="C111" s="24">
        <v>25000</v>
      </c>
      <c r="E111" s="43">
        <f>E112</f>
        <v>22406.31</v>
      </c>
      <c r="F111" s="55">
        <f t="shared" si="1"/>
        <v>0.89625240000000006</v>
      </c>
    </row>
    <row r="112" spans="1:6" x14ac:dyDescent="0.25">
      <c r="A112" s="25" t="s">
        <v>190</v>
      </c>
      <c r="B112" s="26" t="s">
        <v>191</v>
      </c>
      <c r="C112" s="27">
        <v>25000</v>
      </c>
      <c r="E112" s="44">
        <v>22406.31</v>
      </c>
      <c r="F112" s="56">
        <f t="shared" si="1"/>
        <v>0.89625240000000006</v>
      </c>
    </row>
    <row r="113" spans="1:6" x14ac:dyDescent="0.25">
      <c r="A113" s="22" t="s">
        <v>192</v>
      </c>
      <c r="B113" s="23" t="s">
        <v>193</v>
      </c>
      <c r="C113" s="24">
        <v>30000</v>
      </c>
      <c r="E113" s="43">
        <f>E114</f>
        <v>24701.57</v>
      </c>
      <c r="F113" s="55">
        <f t="shared" si="1"/>
        <v>0.82338566666666668</v>
      </c>
    </row>
    <row r="114" spans="1:6" x14ac:dyDescent="0.25">
      <c r="A114" s="25" t="s">
        <v>194</v>
      </c>
      <c r="B114" s="26" t="s">
        <v>195</v>
      </c>
      <c r="C114" s="27">
        <v>30000</v>
      </c>
      <c r="E114" s="44">
        <v>24701.57</v>
      </c>
      <c r="F114" s="56">
        <f t="shared" si="1"/>
        <v>0.82338566666666668</v>
      </c>
    </row>
    <row r="115" spans="1:6" x14ac:dyDescent="0.25">
      <c r="A115" s="22" t="s">
        <v>196</v>
      </c>
      <c r="B115" s="23" t="s">
        <v>197</v>
      </c>
      <c r="C115" s="24">
        <v>11000</v>
      </c>
      <c r="E115" s="43">
        <f>E116</f>
        <v>1492.17</v>
      </c>
      <c r="F115" s="55">
        <f t="shared" si="1"/>
        <v>0.13565181818181818</v>
      </c>
    </row>
    <row r="116" spans="1:6" x14ac:dyDescent="0.25">
      <c r="A116" s="25" t="s">
        <v>198</v>
      </c>
      <c r="B116" s="26" t="s">
        <v>197</v>
      </c>
      <c r="C116" s="27">
        <v>11000</v>
      </c>
      <c r="E116" s="44">
        <v>1492.17</v>
      </c>
      <c r="F116" s="56">
        <f t="shared" si="1"/>
        <v>0.13565181818181818</v>
      </c>
    </row>
    <row r="117" spans="1:6" ht="24" x14ac:dyDescent="0.25">
      <c r="A117" s="19" t="s">
        <v>199</v>
      </c>
      <c r="B117" s="20" t="s">
        <v>200</v>
      </c>
      <c r="C117" s="21">
        <v>170000</v>
      </c>
      <c r="E117" s="42">
        <f>E118+E120</f>
        <v>147782.57999999999</v>
      </c>
      <c r="F117" s="54">
        <f t="shared" si="1"/>
        <v>0.86930929411764701</v>
      </c>
    </row>
    <row r="118" spans="1:6" x14ac:dyDescent="0.25">
      <c r="A118" s="22" t="s">
        <v>145</v>
      </c>
      <c r="B118" s="23" t="s">
        <v>146</v>
      </c>
      <c r="C118" s="24">
        <v>0</v>
      </c>
      <c r="E118" s="43">
        <v>0</v>
      </c>
      <c r="F118" s="55">
        <v>0</v>
      </c>
    </row>
    <row r="119" spans="1:6" x14ac:dyDescent="0.25">
      <c r="A119" s="25" t="s">
        <v>151</v>
      </c>
      <c r="B119" s="26" t="s">
        <v>152</v>
      </c>
      <c r="C119" s="27">
        <v>0</v>
      </c>
      <c r="E119" s="44">
        <v>0</v>
      </c>
      <c r="F119" s="56">
        <v>0</v>
      </c>
    </row>
    <row r="120" spans="1:6" x14ac:dyDescent="0.25">
      <c r="A120" s="22" t="s">
        <v>183</v>
      </c>
      <c r="B120" s="23" t="s">
        <v>184</v>
      </c>
      <c r="C120" s="24">
        <v>170000</v>
      </c>
      <c r="E120" s="43">
        <f>E121</f>
        <v>147782.57999999999</v>
      </c>
      <c r="F120" s="55">
        <f t="shared" si="1"/>
        <v>0.86930929411764701</v>
      </c>
    </row>
    <row r="121" spans="1:6" x14ac:dyDescent="0.25">
      <c r="A121" s="25" t="s">
        <v>185</v>
      </c>
      <c r="B121" s="26" t="s">
        <v>184</v>
      </c>
      <c r="C121" s="27">
        <v>170000</v>
      </c>
      <c r="E121" s="44">
        <v>147782.57999999999</v>
      </c>
      <c r="F121" s="56">
        <f t="shared" si="1"/>
        <v>0.86930929411764701</v>
      </c>
    </row>
    <row r="122" spans="1:6" ht="24" x14ac:dyDescent="0.25">
      <c r="A122" s="19" t="s">
        <v>201</v>
      </c>
      <c r="B122" s="20" t="s">
        <v>202</v>
      </c>
      <c r="C122" s="21">
        <v>300000</v>
      </c>
      <c r="E122" s="42">
        <f>E123</f>
        <v>271343.5</v>
      </c>
      <c r="F122" s="54">
        <f t="shared" si="1"/>
        <v>0.90447833333333338</v>
      </c>
    </row>
    <row r="123" spans="1:6" ht="24" x14ac:dyDescent="0.25">
      <c r="A123" s="22" t="s">
        <v>203</v>
      </c>
      <c r="B123" s="23" t="s">
        <v>204</v>
      </c>
      <c r="C123" s="24">
        <v>300000</v>
      </c>
      <c r="E123" s="43">
        <f>E124</f>
        <v>271343.5</v>
      </c>
      <c r="F123" s="55">
        <f t="shared" si="1"/>
        <v>0.90447833333333338</v>
      </c>
    </row>
    <row r="124" spans="1:6" x14ac:dyDescent="0.25">
      <c r="A124" s="25" t="s">
        <v>205</v>
      </c>
      <c r="B124" s="26" t="s">
        <v>206</v>
      </c>
      <c r="C124" s="27">
        <v>300000</v>
      </c>
      <c r="E124" s="44">
        <v>271343.5</v>
      </c>
      <c r="F124" s="56">
        <f t="shared" si="1"/>
        <v>0.90447833333333338</v>
      </c>
    </row>
    <row r="125" spans="1:6" ht="24" x14ac:dyDescent="0.25">
      <c r="A125" s="19" t="s">
        <v>207</v>
      </c>
      <c r="B125" s="20" t="s">
        <v>208</v>
      </c>
      <c r="C125" s="21">
        <v>350000</v>
      </c>
      <c r="E125" s="42">
        <f>E126</f>
        <v>62250</v>
      </c>
      <c r="F125" s="54">
        <f t="shared" si="1"/>
        <v>0.17785714285714285</v>
      </c>
    </row>
    <row r="126" spans="1:6" x14ac:dyDescent="0.25">
      <c r="A126" s="22" t="s">
        <v>209</v>
      </c>
      <c r="B126" s="23" t="s">
        <v>210</v>
      </c>
      <c r="C126" s="24">
        <v>350000</v>
      </c>
      <c r="E126" s="43">
        <f>E127</f>
        <v>62250</v>
      </c>
      <c r="F126" s="55">
        <f t="shared" si="1"/>
        <v>0.17785714285714285</v>
      </c>
    </row>
    <row r="127" spans="1:6" x14ac:dyDescent="0.25">
      <c r="A127" s="25" t="s">
        <v>211</v>
      </c>
      <c r="B127" s="26" t="s">
        <v>210</v>
      </c>
      <c r="C127" s="27">
        <v>350000</v>
      </c>
      <c r="E127" s="44">
        <v>62250</v>
      </c>
      <c r="F127" s="56">
        <f t="shared" si="1"/>
        <v>0.17785714285714285</v>
      </c>
    </row>
    <row r="128" spans="1:6" ht="24" x14ac:dyDescent="0.25">
      <c r="A128" s="19" t="s">
        <v>212</v>
      </c>
      <c r="B128" s="20" t="s">
        <v>213</v>
      </c>
      <c r="C128" s="21">
        <v>0</v>
      </c>
      <c r="E128" s="42">
        <v>0</v>
      </c>
      <c r="F128" s="54">
        <v>0</v>
      </c>
    </row>
    <row r="129" spans="1:6" x14ac:dyDescent="0.25">
      <c r="A129" s="22" t="s">
        <v>214</v>
      </c>
      <c r="B129" s="23" t="s">
        <v>215</v>
      </c>
      <c r="C129" s="24">
        <v>0</v>
      </c>
      <c r="E129" s="43">
        <v>0</v>
      </c>
      <c r="F129" s="55">
        <v>0</v>
      </c>
    </row>
    <row r="130" spans="1:6" x14ac:dyDescent="0.25">
      <c r="A130" s="25" t="s">
        <v>216</v>
      </c>
      <c r="B130" s="26" t="s">
        <v>217</v>
      </c>
      <c r="C130" s="27">
        <v>0</v>
      </c>
      <c r="E130" s="44">
        <v>0</v>
      </c>
      <c r="F130" s="56">
        <v>0</v>
      </c>
    </row>
    <row r="131" spans="1:6" ht="24" x14ac:dyDescent="0.25">
      <c r="A131" s="19" t="s">
        <v>218</v>
      </c>
      <c r="B131" s="20" t="s">
        <v>219</v>
      </c>
      <c r="C131" s="21">
        <v>200000</v>
      </c>
      <c r="E131" s="42">
        <f>E132</f>
        <v>188946</v>
      </c>
      <c r="F131" s="54">
        <f t="shared" si="1"/>
        <v>0.94472999999999996</v>
      </c>
    </row>
    <row r="132" spans="1:6" x14ac:dyDescent="0.25">
      <c r="A132" s="22" t="s">
        <v>220</v>
      </c>
      <c r="B132" s="23" t="s">
        <v>221</v>
      </c>
      <c r="C132" s="24">
        <v>200000</v>
      </c>
      <c r="E132" s="43">
        <f>E133</f>
        <v>188946</v>
      </c>
      <c r="F132" s="55">
        <f t="shared" si="1"/>
        <v>0.94472999999999996</v>
      </c>
    </row>
    <row r="133" spans="1:6" x14ac:dyDescent="0.25">
      <c r="A133" s="25" t="s">
        <v>222</v>
      </c>
      <c r="B133" s="26" t="s">
        <v>223</v>
      </c>
      <c r="C133" s="27">
        <v>200000</v>
      </c>
      <c r="E133" s="44">
        <v>188946</v>
      </c>
      <c r="F133" s="56">
        <f t="shared" si="1"/>
        <v>0.94472999999999996</v>
      </c>
    </row>
    <row r="134" spans="1:6" ht="24" x14ac:dyDescent="0.25">
      <c r="A134" s="19" t="s">
        <v>224</v>
      </c>
      <c r="B134" s="20" t="s">
        <v>225</v>
      </c>
      <c r="C134" s="21">
        <v>75000</v>
      </c>
      <c r="E134" s="42">
        <f>E135</f>
        <v>66070</v>
      </c>
      <c r="F134" s="54">
        <f t="shared" si="1"/>
        <v>0.88093333333333335</v>
      </c>
    </row>
    <row r="135" spans="1:6" x14ac:dyDescent="0.25">
      <c r="A135" s="22" t="s">
        <v>226</v>
      </c>
      <c r="B135" s="23" t="s">
        <v>227</v>
      </c>
      <c r="C135" s="24">
        <v>75000</v>
      </c>
      <c r="E135" s="43">
        <f>E136</f>
        <v>66070</v>
      </c>
      <c r="F135" s="55">
        <f t="shared" si="1"/>
        <v>0.88093333333333335</v>
      </c>
    </row>
    <row r="136" spans="1:6" x14ac:dyDescent="0.25">
      <c r="A136" s="25" t="s">
        <v>228</v>
      </c>
      <c r="B136" s="26" t="s">
        <v>229</v>
      </c>
      <c r="C136" s="27">
        <v>75000</v>
      </c>
      <c r="E136" s="44">
        <v>66070</v>
      </c>
      <c r="F136" s="56">
        <f t="shared" si="1"/>
        <v>0.88093333333333335</v>
      </c>
    </row>
    <row r="137" spans="1:6" x14ac:dyDescent="0.25">
      <c r="A137" s="16" t="s">
        <v>230</v>
      </c>
      <c r="B137" s="17" t="s">
        <v>231</v>
      </c>
      <c r="C137" s="18">
        <v>540000</v>
      </c>
      <c r="E137" s="41">
        <f>E138+E141+E147+E150+E153+E156+E159+E162+E165</f>
        <v>455654.16999999993</v>
      </c>
      <c r="F137" s="53">
        <f t="shared" si="1"/>
        <v>0.84380401851851838</v>
      </c>
    </row>
    <row r="138" spans="1:6" ht="24" x14ac:dyDescent="0.25">
      <c r="A138" s="19" t="s">
        <v>232</v>
      </c>
      <c r="B138" s="20" t="s">
        <v>233</v>
      </c>
      <c r="C138" s="21">
        <v>30000</v>
      </c>
      <c r="E138" s="42">
        <f>E139</f>
        <v>17872.87</v>
      </c>
      <c r="F138" s="54">
        <f t="shared" si="1"/>
        <v>0.59576233333333328</v>
      </c>
    </row>
    <row r="139" spans="1:6" x14ac:dyDescent="0.25">
      <c r="A139" s="22" t="s">
        <v>109</v>
      </c>
      <c r="B139" s="23" t="s">
        <v>110</v>
      </c>
      <c r="C139" s="24">
        <v>30000</v>
      </c>
      <c r="E139" s="43">
        <f>E140</f>
        <v>17872.87</v>
      </c>
      <c r="F139" s="55">
        <f t="shared" si="1"/>
        <v>0.59576233333333328</v>
      </c>
    </row>
    <row r="140" spans="1:6" x14ac:dyDescent="0.25">
      <c r="A140" s="25" t="s">
        <v>234</v>
      </c>
      <c r="B140" s="26" t="s">
        <v>235</v>
      </c>
      <c r="C140" s="27">
        <v>30000</v>
      </c>
      <c r="E140" s="44">
        <v>17872.87</v>
      </c>
      <c r="F140" s="56">
        <f t="shared" si="1"/>
        <v>0.59576233333333328</v>
      </c>
    </row>
    <row r="141" spans="1:6" ht="24" x14ac:dyDescent="0.25">
      <c r="A141" s="19" t="s">
        <v>236</v>
      </c>
      <c r="B141" s="20" t="s">
        <v>237</v>
      </c>
      <c r="C141" s="21">
        <v>200000</v>
      </c>
      <c r="E141" s="42">
        <f>E142</f>
        <v>185000</v>
      </c>
      <c r="F141" s="54">
        <f t="shared" si="1"/>
        <v>0.92500000000000004</v>
      </c>
    </row>
    <row r="142" spans="1:6" x14ac:dyDescent="0.25">
      <c r="A142" s="22" t="s">
        <v>238</v>
      </c>
      <c r="B142" s="23" t="s">
        <v>239</v>
      </c>
      <c r="C142" s="24">
        <v>200000</v>
      </c>
      <c r="E142" s="43">
        <f>E143</f>
        <v>185000</v>
      </c>
      <c r="F142" s="55">
        <f t="shared" si="1"/>
        <v>0.92500000000000004</v>
      </c>
    </row>
    <row r="143" spans="1:6" ht="24" x14ac:dyDescent="0.25">
      <c r="A143" s="25" t="s">
        <v>240</v>
      </c>
      <c r="B143" s="26" t="s">
        <v>241</v>
      </c>
      <c r="C143" s="27">
        <v>200000</v>
      </c>
      <c r="E143" s="44">
        <v>185000</v>
      </c>
      <c r="F143" s="56">
        <f t="shared" si="1"/>
        <v>0.92500000000000004</v>
      </c>
    </row>
    <row r="144" spans="1:6" ht="24" x14ac:dyDescent="0.25">
      <c r="A144" s="19" t="s">
        <v>242</v>
      </c>
      <c r="B144" s="20" t="s">
        <v>243</v>
      </c>
      <c r="C144" s="21">
        <v>0</v>
      </c>
      <c r="E144" s="42">
        <v>0</v>
      </c>
      <c r="F144" s="54">
        <v>0</v>
      </c>
    </row>
    <row r="145" spans="1:6" x14ac:dyDescent="0.25">
      <c r="A145" s="22" t="s">
        <v>244</v>
      </c>
      <c r="B145" s="23" t="s">
        <v>245</v>
      </c>
      <c r="C145" s="24">
        <v>0</v>
      </c>
      <c r="E145" s="43">
        <v>0</v>
      </c>
      <c r="F145" s="55">
        <v>0</v>
      </c>
    </row>
    <row r="146" spans="1:6" x14ac:dyDescent="0.25">
      <c r="A146" s="25" t="s">
        <v>246</v>
      </c>
      <c r="B146" s="26" t="s">
        <v>247</v>
      </c>
      <c r="C146" s="27">
        <v>0</v>
      </c>
      <c r="E146" s="44">
        <v>0</v>
      </c>
      <c r="F146" s="56">
        <v>0</v>
      </c>
    </row>
    <row r="147" spans="1:6" ht="24" x14ac:dyDescent="0.25">
      <c r="A147" s="19" t="s">
        <v>248</v>
      </c>
      <c r="B147" s="20" t="s">
        <v>249</v>
      </c>
      <c r="C147" s="21">
        <v>100000</v>
      </c>
      <c r="E147" s="42">
        <f>E148</f>
        <v>79173.75</v>
      </c>
      <c r="F147" s="54">
        <f t="shared" ref="F147:F208" si="2">E147/C147</f>
        <v>0.79173749999999998</v>
      </c>
    </row>
    <row r="148" spans="1:6" x14ac:dyDescent="0.25">
      <c r="A148" s="22" t="s">
        <v>238</v>
      </c>
      <c r="B148" s="23" t="s">
        <v>239</v>
      </c>
      <c r="C148" s="24">
        <v>100000</v>
      </c>
      <c r="E148" s="43">
        <f>E149</f>
        <v>79173.75</v>
      </c>
      <c r="F148" s="55">
        <f t="shared" si="2"/>
        <v>0.79173749999999998</v>
      </c>
    </row>
    <row r="149" spans="1:6" ht="24" x14ac:dyDescent="0.25">
      <c r="A149" s="25" t="s">
        <v>240</v>
      </c>
      <c r="B149" s="26" t="s">
        <v>241</v>
      </c>
      <c r="C149" s="27">
        <v>100000</v>
      </c>
      <c r="E149" s="44">
        <v>79173.75</v>
      </c>
      <c r="F149" s="56">
        <f t="shared" si="2"/>
        <v>0.79173749999999998</v>
      </c>
    </row>
    <row r="150" spans="1:6" ht="24" x14ac:dyDescent="0.25">
      <c r="A150" s="19" t="s">
        <v>250</v>
      </c>
      <c r="B150" s="20" t="s">
        <v>251</v>
      </c>
      <c r="C150" s="21">
        <v>6000</v>
      </c>
      <c r="E150" s="42">
        <f>E151</f>
        <v>5899.97</v>
      </c>
      <c r="F150" s="54">
        <f t="shared" si="2"/>
        <v>0.98332833333333336</v>
      </c>
    </row>
    <row r="151" spans="1:6" x14ac:dyDescent="0.25">
      <c r="A151" s="22" t="s">
        <v>238</v>
      </c>
      <c r="B151" s="23" t="s">
        <v>239</v>
      </c>
      <c r="C151" s="24">
        <v>6000</v>
      </c>
      <c r="E151" s="43">
        <f>E152</f>
        <v>5899.97</v>
      </c>
      <c r="F151" s="55">
        <f t="shared" si="2"/>
        <v>0.98332833333333336</v>
      </c>
    </row>
    <row r="152" spans="1:6" ht="24" x14ac:dyDescent="0.25">
      <c r="A152" s="25" t="s">
        <v>240</v>
      </c>
      <c r="B152" s="26" t="s">
        <v>241</v>
      </c>
      <c r="C152" s="27">
        <v>6000</v>
      </c>
      <c r="E152" s="44">
        <v>5899.97</v>
      </c>
      <c r="F152" s="56">
        <f t="shared" si="2"/>
        <v>0.98332833333333336</v>
      </c>
    </row>
    <row r="153" spans="1:6" ht="24" x14ac:dyDescent="0.25">
      <c r="A153" s="19" t="s">
        <v>252</v>
      </c>
      <c r="B153" s="20" t="s">
        <v>253</v>
      </c>
      <c r="C153" s="21">
        <v>6000</v>
      </c>
      <c r="E153" s="42">
        <f>E154</f>
        <v>5899.97</v>
      </c>
      <c r="F153" s="54">
        <f t="shared" si="2"/>
        <v>0.98332833333333336</v>
      </c>
    </row>
    <row r="154" spans="1:6" x14ac:dyDescent="0.25">
      <c r="A154" s="22" t="s">
        <v>238</v>
      </c>
      <c r="B154" s="23" t="s">
        <v>239</v>
      </c>
      <c r="C154" s="24">
        <v>6000</v>
      </c>
      <c r="E154" s="43">
        <f>E155</f>
        <v>5899.97</v>
      </c>
      <c r="F154" s="55">
        <f t="shared" si="2"/>
        <v>0.98332833333333336</v>
      </c>
    </row>
    <row r="155" spans="1:6" ht="24" x14ac:dyDescent="0.25">
      <c r="A155" s="25" t="s">
        <v>240</v>
      </c>
      <c r="B155" s="26" t="s">
        <v>241</v>
      </c>
      <c r="C155" s="27">
        <v>6000</v>
      </c>
      <c r="E155" s="44">
        <v>5899.97</v>
      </c>
      <c r="F155" s="56">
        <f t="shared" si="2"/>
        <v>0.98332833333333336</v>
      </c>
    </row>
    <row r="156" spans="1:6" ht="24" x14ac:dyDescent="0.25">
      <c r="A156" s="19" t="s">
        <v>254</v>
      </c>
      <c r="B156" s="20" t="s">
        <v>255</v>
      </c>
      <c r="C156" s="21">
        <v>40000</v>
      </c>
      <c r="E156" s="42">
        <f>E157</f>
        <v>38686.050000000003</v>
      </c>
      <c r="F156" s="54">
        <f t="shared" si="2"/>
        <v>0.96715125000000002</v>
      </c>
    </row>
    <row r="157" spans="1:6" x14ac:dyDescent="0.25">
      <c r="A157" s="22" t="s">
        <v>238</v>
      </c>
      <c r="B157" s="23" t="s">
        <v>239</v>
      </c>
      <c r="C157" s="24">
        <v>40000</v>
      </c>
      <c r="E157" s="43">
        <f>E158</f>
        <v>38686.050000000003</v>
      </c>
      <c r="F157" s="55">
        <f t="shared" si="2"/>
        <v>0.96715125000000002</v>
      </c>
    </row>
    <row r="158" spans="1:6" ht="24" x14ac:dyDescent="0.25">
      <c r="A158" s="25" t="s">
        <v>240</v>
      </c>
      <c r="B158" s="26" t="s">
        <v>241</v>
      </c>
      <c r="C158" s="27">
        <v>40000</v>
      </c>
      <c r="E158" s="44">
        <v>38686.050000000003</v>
      </c>
      <c r="F158" s="56">
        <f t="shared" si="2"/>
        <v>0.96715125000000002</v>
      </c>
    </row>
    <row r="159" spans="1:6" ht="24" x14ac:dyDescent="0.25">
      <c r="A159" s="19" t="s">
        <v>256</v>
      </c>
      <c r="B159" s="20" t="s">
        <v>257</v>
      </c>
      <c r="C159" s="21">
        <v>8000</v>
      </c>
      <c r="E159" s="42">
        <f>E160</f>
        <v>0</v>
      </c>
      <c r="F159" s="54">
        <f t="shared" si="2"/>
        <v>0</v>
      </c>
    </row>
    <row r="160" spans="1:6" x14ac:dyDescent="0.25">
      <c r="A160" s="22" t="s">
        <v>238</v>
      </c>
      <c r="B160" s="23" t="s">
        <v>239</v>
      </c>
      <c r="C160" s="24">
        <v>8000</v>
      </c>
      <c r="E160" s="43">
        <v>0</v>
      </c>
      <c r="F160" s="55">
        <f t="shared" si="2"/>
        <v>0</v>
      </c>
    </row>
    <row r="161" spans="1:6" ht="24" x14ac:dyDescent="0.25">
      <c r="A161" s="25" t="s">
        <v>240</v>
      </c>
      <c r="B161" s="26" t="s">
        <v>241</v>
      </c>
      <c r="C161" s="27">
        <v>8000</v>
      </c>
      <c r="E161" s="44">
        <v>0</v>
      </c>
      <c r="F161" s="56">
        <f t="shared" si="2"/>
        <v>0</v>
      </c>
    </row>
    <row r="162" spans="1:6" ht="24" x14ac:dyDescent="0.25">
      <c r="A162" s="19" t="s">
        <v>258</v>
      </c>
      <c r="B162" s="20" t="s">
        <v>259</v>
      </c>
      <c r="C162" s="21">
        <v>80000</v>
      </c>
      <c r="E162" s="42">
        <f>E163</f>
        <v>53800</v>
      </c>
      <c r="F162" s="54">
        <f t="shared" si="2"/>
        <v>0.67249999999999999</v>
      </c>
    </row>
    <row r="163" spans="1:6" x14ac:dyDescent="0.25">
      <c r="A163" s="22" t="s">
        <v>244</v>
      </c>
      <c r="B163" s="23" t="s">
        <v>245</v>
      </c>
      <c r="C163" s="24">
        <v>80000</v>
      </c>
      <c r="E163" s="43">
        <f>E164</f>
        <v>53800</v>
      </c>
      <c r="F163" s="55">
        <f t="shared" si="2"/>
        <v>0.67249999999999999</v>
      </c>
    </row>
    <row r="164" spans="1:6" x14ac:dyDescent="0.25">
      <c r="A164" s="25" t="s">
        <v>246</v>
      </c>
      <c r="B164" s="26" t="s">
        <v>247</v>
      </c>
      <c r="C164" s="27">
        <v>80000</v>
      </c>
      <c r="E164" s="44">
        <v>53800</v>
      </c>
      <c r="F164" s="56">
        <f t="shared" si="2"/>
        <v>0.67249999999999999</v>
      </c>
    </row>
    <row r="165" spans="1:6" ht="24" x14ac:dyDescent="0.25">
      <c r="A165" s="19" t="s">
        <v>260</v>
      </c>
      <c r="B165" s="20" t="s">
        <v>261</v>
      </c>
      <c r="C165" s="21">
        <v>70000</v>
      </c>
      <c r="E165" s="42">
        <f>E166</f>
        <v>69321.56</v>
      </c>
      <c r="F165" s="54">
        <f t="shared" si="2"/>
        <v>0.99030799999999997</v>
      </c>
    </row>
    <row r="166" spans="1:6" x14ac:dyDescent="0.25">
      <c r="A166" s="22" t="s">
        <v>244</v>
      </c>
      <c r="B166" s="23" t="s">
        <v>245</v>
      </c>
      <c r="C166" s="24">
        <v>70000</v>
      </c>
      <c r="E166" s="43">
        <f>E167</f>
        <v>69321.56</v>
      </c>
      <c r="F166" s="55">
        <f t="shared" si="2"/>
        <v>0.99030799999999997</v>
      </c>
    </row>
    <row r="167" spans="1:6" x14ac:dyDescent="0.25">
      <c r="A167" s="25" t="s">
        <v>246</v>
      </c>
      <c r="B167" s="26" t="s">
        <v>247</v>
      </c>
      <c r="C167" s="27">
        <v>70000</v>
      </c>
      <c r="E167" s="44">
        <v>69321.56</v>
      </c>
      <c r="F167" s="56">
        <f t="shared" si="2"/>
        <v>0.99030799999999997</v>
      </c>
    </row>
    <row r="168" spans="1:6" x14ac:dyDescent="0.25">
      <c r="A168" s="16" t="s">
        <v>262</v>
      </c>
      <c r="B168" s="17" t="s">
        <v>263</v>
      </c>
      <c r="C168" s="18">
        <v>65000</v>
      </c>
      <c r="E168" s="41">
        <f>E169</f>
        <v>10666.25</v>
      </c>
      <c r="F168" s="53">
        <f t="shared" si="2"/>
        <v>0.16409615384615384</v>
      </c>
    </row>
    <row r="169" spans="1:6" ht="24" x14ac:dyDescent="0.25">
      <c r="A169" s="19" t="s">
        <v>264</v>
      </c>
      <c r="B169" s="20" t="s">
        <v>265</v>
      </c>
      <c r="C169" s="21">
        <v>65000</v>
      </c>
      <c r="E169" s="42">
        <f>E170+E173</f>
        <v>10666.25</v>
      </c>
      <c r="F169" s="54">
        <f t="shared" si="2"/>
        <v>0.16409615384615384</v>
      </c>
    </row>
    <row r="170" spans="1:6" x14ac:dyDescent="0.25">
      <c r="A170" s="22" t="s">
        <v>266</v>
      </c>
      <c r="B170" s="23" t="s">
        <v>267</v>
      </c>
      <c r="C170" s="24">
        <v>40000</v>
      </c>
      <c r="E170" s="43">
        <f>E171+E172</f>
        <v>9331.25</v>
      </c>
      <c r="F170" s="55">
        <f t="shared" si="2"/>
        <v>0.23328125</v>
      </c>
    </row>
    <row r="171" spans="1:6" x14ac:dyDescent="0.25">
      <c r="A171" s="25" t="s">
        <v>268</v>
      </c>
      <c r="B171" s="26" t="s">
        <v>269</v>
      </c>
      <c r="C171" s="27">
        <v>20000</v>
      </c>
      <c r="E171" s="44">
        <v>9331.25</v>
      </c>
      <c r="F171" s="56">
        <f t="shared" si="2"/>
        <v>0.46656249999999999</v>
      </c>
    </row>
    <row r="172" spans="1:6" x14ac:dyDescent="0.25">
      <c r="A172" s="25" t="s">
        <v>270</v>
      </c>
      <c r="B172" s="26" t="s">
        <v>271</v>
      </c>
      <c r="C172" s="27">
        <v>20000</v>
      </c>
      <c r="E172" s="44">
        <v>0</v>
      </c>
      <c r="F172" s="56">
        <f t="shared" si="2"/>
        <v>0</v>
      </c>
    </row>
    <row r="173" spans="1:6" x14ac:dyDescent="0.25">
      <c r="A173" s="22" t="s">
        <v>272</v>
      </c>
      <c r="B173" s="23" t="s">
        <v>273</v>
      </c>
      <c r="C173" s="24">
        <v>25000</v>
      </c>
      <c r="E173" s="43">
        <f>E174</f>
        <v>1335</v>
      </c>
      <c r="F173" s="55">
        <f t="shared" si="2"/>
        <v>5.3400000000000003E-2</v>
      </c>
    </row>
    <row r="174" spans="1:6" x14ac:dyDescent="0.25">
      <c r="A174" s="25" t="s">
        <v>274</v>
      </c>
      <c r="B174" s="26" t="s">
        <v>273</v>
      </c>
      <c r="C174" s="27">
        <v>25000</v>
      </c>
      <c r="E174" s="44">
        <v>1335</v>
      </c>
      <c r="F174" s="56">
        <f t="shared" si="2"/>
        <v>5.3400000000000003E-2</v>
      </c>
    </row>
    <row r="175" spans="1:6" x14ac:dyDescent="0.25">
      <c r="A175" s="16" t="s">
        <v>275</v>
      </c>
      <c r="B175" s="17" t="s">
        <v>276</v>
      </c>
      <c r="C175" s="18">
        <v>2400000</v>
      </c>
      <c r="E175" s="41">
        <f>E176+E179+E182+E185</f>
        <v>2073913.74</v>
      </c>
      <c r="F175" s="53">
        <f t="shared" si="2"/>
        <v>0.86413072499999999</v>
      </c>
    </row>
    <row r="176" spans="1:6" ht="24" x14ac:dyDescent="0.25">
      <c r="A176" s="19" t="s">
        <v>277</v>
      </c>
      <c r="B176" s="20" t="s">
        <v>278</v>
      </c>
      <c r="C176" s="21">
        <v>1000000</v>
      </c>
      <c r="E176" s="42">
        <f>E177</f>
        <v>750000</v>
      </c>
      <c r="F176" s="54">
        <f t="shared" si="2"/>
        <v>0.75</v>
      </c>
    </row>
    <row r="177" spans="1:6" x14ac:dyDescent="0.25">
      <c r="A177" s="22" t="s">
        <v>279</v>
      </c>
      <c r="B177" s="23" t="s">
        <v>280</v>
      </c>
      <c r="C177" s="24">
        <v>1000000</v>
      </c>
      <c r="E177" s="43">
        <f>E178</f>
        <v>750000</v>
      </c>
      <c r="F177" s="55">
        <f t="shared" si="2"/>
        <v>0.75</v>
      </c>
    </row>
    <row r="178" spans="1:6" ht="24" x14ac:dyDescent="0.25">
      <c r="A178" s="25" t="s">
        <v>281</v>
      </c>
      <c r="B178" s="26" t="s">
        <v>282</v>
      </c>
      <c r="C178" s="27">
        <v>1000000</v>
      </c>
      <c r="E178" s="44">
        <v>750000</v>
      </c>
      <c r="F178" s="56">
        <f t="shared" si="2"/>
        <v>0.75</v>
      </c>
    </row>
    <row r="179" spans="1:6" ht="24" x14ac:dyDescent="0.25">
      <c r="A179" s="19" t="s">
        <v>283</v>
      </c>
      <c r="B179" s="20" t="s">
        <v>284</v>
      </c>
      <c r="C179" s="21">
        <v>1000000</v>
      </c>
      <c r="E179" s="42">
        <f>E180</f>
        <v>932159.24</v>
      </c>
      <c r="F179" s="54">
        <f t="shared" si="2"/>
        <v>0.93215923999999994</v>
      </c>
    </row>
    <row r="180" spans="1:6" x14ac:dyDescent="0.25">
      <c r="A180" s="22" t="s">
        <v>285</v>
      </c>
      <c r="B180" s="23" t="s">
        <v>286</v>
      </c>
      <c r="C180" s="24">
        <v>1000000</v>
      </c>
      <c r="E180" s="43">
        <f>E181</f>
        <v>932159.24</v>
      </c>
      <c r="F180" s="55">
        <f t="shared" si="2"/>
        <v>0.93215923999999994</v>
      </c>
    </row>
    <row r="181" spans="1:6" x14ac:dyDescent="0.25">
      <c r="A181" s="25" t="s">
        <v>287</v>
      </c>
      <c r="B181" s="26" t="s">
        <v>288</v>
      </c>
      <c r="C181" s="27">
        <v>1000000</v>
      </c>
      <c r="E181" s="44">
        <v>932159.24</v>
      </c>
      <c r="F181" s="56">
        <f t="shared" si="2"/>
        <v>0.93215923999999994</v>
      </c>
    </row>
    <row r="182" spans="1:6" ht="24" x14ac:dyDescent="0.25">
      <c r="A182" s="19" t="s">
        <v>289</v>
      </c>
      <c r="B182" s="20" t="s">
        <v>290</v>
      </c>
      <c r="C182" s="21">
        <v>200000</v>
      </c>
      <c r="E182" s="42">
        <f>E183</f>
        <v>195695</v>
      </c>
      <c r="F182" s="54">
        <f t="shared" si="2"/>
        <v>0.97847499999999998</v>
      </c>
    </row>
    <row r="183" spans="1:6" x14ac:dyDescent="0.25">
      <c r="A183" s="22" t="s">
        <v>285</v>
      </c>
      <c r="B183" s="23" t="s">
        <v>286</v>
      </c>
      <c r="C183" s="24">
        <v>200000</v>
      </c>
      <c r="E183" s="43">
        <f>E184</f>
        <v>195695</v>
      </c>
      <c r="F183" s="55">
        <f t="shared" si="2"/>
        <v>0.97847499999999998</v>
      </c>
    </row>
    <row r="184" spans="1:6" x14ac:dyDescent="0.25">
      <c r="A184" s="25" t="s">
        <v>287</v>
      </c>
      <c r="B184" s="26" t="s">
        <v>288</v>
      </c>
      <c r="C184" s="27">
        <v>200000</v>
      </c>
      <c r="E184" s="44">
        <v>195695</v>
      </c>
      <c r="F184" s="56">
        <f t="shared" si="2"/>
        <v>0.97847499999999998</v>
      </c>
    </row>
    <row r="185" spans="1:6" ht="24" x14ac:dyDescent="0.25">
      <c r="A185" s="19" t="s">
        <v>291</v>
      </c>
      <c r="B185" s="20" t="s">
        <v>292</v>
      </c>
      <c r="C185" s="21">
        <v>200000</v>
      </c>
      <c r="E185" s="42">
        <f>E186</f>
        <v>196059.5</v>
      </c>
      <c r="F185" s="54">
        <f t="shared" si="2"/>
        <v>0.98029750000000004</v>
      </c>
    </row>
    <row r="186" spans="1:6" x14ac:dyDescent="0.25">
      <c r="A186" s="22" t="s">
        <v>285</v>
      </c>
      <c r="B186" s="23" t="s">
        <v>286</v>
      </c>
      <c r="C186" s="24">
        <v>200000</v>
      </c>
      <c r="E186" s="43">
        <f>E187</f>
        <v>196059.5</v>
      </c>
      <c r="F186" s="55">
        <f t="shared" si="2"/>
        <v>0.98029750000000004</v>
      </c>
    </row>
    <row r="187" spans="1:6" x14ac:dyDescent="0.25">
      <c r="A187" s="25" t="s">
        <v>287</v>
      </c>
      <c r="B187" s="26" t="s">
        <v>288</v>
      </c>
      <c r="C187" s="27">
        <v>200000</v>
      </c>
      <c r="E187" s="44">
        <v>196059.5</v>
      </c>
      <c r="F187" s="56">
        <f t="shared" si="2"/>
        <v>0.98029750000000004</v>
      </c>
    </row>
    <row r="188" spans="1:6" x14ac:dyDescent="0.25">
      <c r="A188" s="16" t="s">
        <v>293</v>
      </c>
      <c r="B188" s="17" t="s">
        <v>294</v>
      </c>
      <c r="C188" s="18">
        <v>387000</v>
      </c>
      <c r="E188" s="41">
        <f>E189+E192+E195+E198</f>
        <v>362875.32</v>
      </c>
      <c r="F188" s="53">
        <f t="shared" si="2"/>
        <v>0.93766232558139539</v>
      </c>
    </row>
    <row r="189" spans="1:6" ht="24" x14ac:dyDescent="0.25">
      <c r="A189" s="19" t="s">
        <v>295</v>
      </c>
      <c r="B189" s="20" t="s">
        <v>296</v>
      </c>
      <c r="C189" s="21">
        <v>272000</v>
      </c>
      <c r="E189" s="42">
        <f>E190</f>
        <v>252875.32</v>
      </c>
      <c r="F189" s="54">
        <f t="shared" si="2"/>
        <v>0.92968867647058828</v>
      </c>
    </row>
    <row r="190" spans="1:6" x14ac:dyDescent="0.25">
      <c r="A190" s="22" t="s">
        <v>26</v>
      </c>
      <c r="B190" s="23" t="s">
        <v>27</v>
      </c>
      <c r="C190" s="24">
        <v>272000</v>
      </c>
      <c r="E190" s="43">
        <f>E191</f>
        <v>252875.32</v>
      </c>
      <c r="F190" s="55">
        <f t="shared" si="2"/>
        <v>0.92968867647058828</v>
      </c>
    </row>
    <row r="191" spans="1:6" x14ac:dyDescent="0.25">
      <c r="A191" s="25" t="s">
        <v>28</v>
      </c>
      <c r="B191" s="26" t="s">
        <v>29</v>
      </c>
      <c r="C191" s="27">
        <v>272000</v>
      </c>
      <c r="E191" s="44">
        <v>252875.32</v>
      </c>
      <c r="F191" s="56">
        <f t="shared" si="2"/>
        <v>0.92968867647058828</v>
      </c>
    </row>
    <row r="192" spans="1:6" ht="24" x14ac:dyDescent="0.25">
      <c r="A192" s="19" t="s">
        <v>297</v>
      </c>
      <c r="B192" s="20" t="s">
        <v>298</v>
      </c>
      <c r="C192" s="21">
        <v>5000</v>
      </c>
      <c r="E192" s="42">
        <v>0</v>
      </c>
      <c r="F192" s="54">
        <f t="shared" si="2"/>
        <v>0</v>
      </c>
    </row>
    <row r="193" spans="1:6" x14ac:dyDescent="0.25">
      <c r="A193" s="22" t="s">
        <v>26</v>
      </c>
      <c r="B193" s="23" t="s">
        <v>27</v>
      </c>
      <c r="C193" s="24">
        <v>5000</v>
      </c>
      <c r="E193" s="43">
        <v>0</v>
      </c>
      <c r="F193" s="55">
        <f t="shared" si="2"/>
        <v>0</v>
      </c>
    </row>
    <row r="194" spans="1:6" x14ac:dyDescent="0.25">
      <c r="A194" s="25" t="s">
        <v>28</v>
      </c>
      <c r="B194" s="26" t="s">
        <v>29</v>
      </c>
      <c r="C194" s="27">
        <v>5000</v>
      </c>
      <c r="E194" s="44">
        <v>0</v>
      </c>
      <c r="F194" s="56">
        <f t="shared" si="2"/>
        <v>0</v>
      </c>
    </row>
    <row r="195" spans="1:6" ht="24" x14ac:dyDescent="0.25">
      <c r="A195" s="19" t="s">
        <v>299</v>
      </c>
      <c r="B195" s="20" t="s">
        <v>300</v>
      </c>
      <c r="C195" s="21">
        <v>10000</v>
      </c>
      <c r="E195" s="42">
        <f>E196</f>
        <v>10000</v>
      </c>
      <c r="F195" s="54">
        <f t="shared" si="2"/>
        <v>1</v>
      </c>
    </row>
    <row r="196" spans="1:6" x14ac:dyDescent="0.25">
      <c r="A196" s="22" t="s">
        <v>26</v>
      </c>
      <c r="B196" s="23" t="s">
        <v>27</v>
      </c>
      <c r="C196" s="24">
        <v>10000</v>
      </c>
      <c r="E196" s="43">
        <f>E197</f>
        <v>10000</v>
      </c>
      <c r="F196" s="55">
        <f t="shared" si="2"/>
        <v>1</v>
      </c>
    </row>
    <row r="197" spans="1:6" x14ac:dyDescent="0.25">
      <c r="A197" s="25" t="s">
        <v>301</v>
      </c>
      <c r="B197" s="26" t="s">
        <v>302</v>
      </c>
      <c r="C197" s="27">
        <v>10000</v>
      </c>
      <c r="E197" s="44">
        <v>10000</v>
      </c>
      <c r="F197" s="56">
        <f t="shared" si="2"/>
        <v>1</v>
      </c>
    </row>
    <row r="198" spans="1:6" ht="24" x14ac:dyDescent="0.25">
      <c r="A198" s="19" t="s">
        <v>303</v>
      </c>
      <c r="B198" s="20" t="s">
        <v>304</v>
      </c>
      <c r="C198" s="21">
        <v>100000</v>
      </c>
      <c r="E198" s="42">
        <f>E199</f>
        <v>100000</v>
      </c>
      <c r="F198" s="54">
        <f t="shared" si="2"/>
        <v>1</v>
      </c>
    </row>
    <row r="199" spans="1:6" x14ac:dyDescent="0.25">
      <c r="A199" s="22" t="s">
        <v>26</v>
      </c>
      <c r="B199" s="23" t="s">
        <v>27</v>
      </c>
      <c r="C199" s="24">
        <v>100000</v>
      </c>
      <c r="E199" s="43">
        <f>E200</f>
        <v>100000</v>
      </c>
      <c r="F199" s="55">
        <f t="shared" si="2"/>
        <v>1</v>
      </c>
    </row>
    <row r="200" spans="1:6" x14ac:dyDescent="0.25">
      <c r="A200" s="25" t="s">
        <v>28</v>
      </c>
      <c r="B200" s="26" t="s">
        <v>29</v>
      </c>
      <c r="C200" s="27">
        <v>100000</v>
      </c>
      <c r="E200" s="44">
        <v>100000</v>
      </c>
      <c r="F200" s="56">
        <f t="shared" si="2"/>
        <v>1</v>
      </c>
    </row>
    <row r="201" spans="1:6" x14ac:dyDescent="0.25">
      <c r="A201" s="16" t="s">
        <v>305</v>
      </c>
      <c r="B201" s="17" t="s">
        <v>306</v>
      </c>
      <c r="C201" s="18">
        <v>2150000</v>
      </c>
      <c r="E201" s="41">
        <f>E202+E205+E208+E211+E214+E217+E220+E223+E226+E229+E232+E235+E238</f>
        <v>1711186.1999999997</v>
      </c>
      <c r="F201" s="53">
        <f t="shared" si="2"/>
        <v>0.79590055813953475</v>
      </c>
    </row>
    <row r="202" spans="1:6" ht="24" x14ac:dyDescent="0.25">
      <c r="A202" s="19" t="s">
        <v>307</v>
      </c>
      <c r="B202" s="20" t="s">
        <v>308</v>
      </c>
      <c r="C202" s="21">
        <v>550000</v>
      </c>
      <c r="E202" s="42">
        <f>E203</f>
        <v>547288.91</v>
      </c>
      <c r="F202" s="54">
        <f t="shared" si="2"/>
        <v>0.99507074545454555</v>
      </c>
    </row>
    <row r="203" spans="1:6" x14ac:dyDescent="0.25">
      <c r="A203" s="22" t="s">
        <v>119</v>
      </c>
      <c r="B203" s="23" t="s">
        <v>120</v>
      </c>
      <c r="C203" s="24">
        <v>550000</v>
      </c>
      <c r="E203" s="43">
        <f>E204</f>
        <v>547288.91</v>
      </c>
      <c r="F203" s="55">
        <f t="shared" si="2"/>
        <v>0.99507074545454555</v>
      </c>
    </row>
    <row r="204" spans="1:6" x14ac:dyDescent="0.25">
      <c r="A204" s="25" t="s">
        <v>125</v>
      </c>
      <c r="B204" s="26" t="s">
        <v>126</v>
      </c>
      <c r="C204" s="27">
        <v>550000</v>
      </c>
      <c r="E204" s="44">
        <v>547288.91</v>
      </c>
      <c r="F204" s="56">
        <f t="shared" si="2"/>
        <v>0.99507074545454555</v>
      </c>
    </row>
    <row r="205" spans="1:6" ht="24" x14ac:dyDescent="0.25">
      <c r="A205" s="19" t="s">
        <v>309</v>
      </c>
      <c r="B205" s="20" t="s">
        <v>310</v>
      </c>
      <c r="C205" s="21">
        <v>250000</v>
      </c>
      <c r="E205" s="42">
        <f>E206</f>
        <v>124664.7</v>
      </c>
      <c r="F205" s="54">
        <f t="shared" si="2"/>
        <v>0.49865880000000001</v>
      </c>
    </row>
    <row r="206" spans="1:6" x14ac:dyDescent="0.25">
      <c r="A206" s="22" t="s">
        <v>119</v>
      </c>
      <c r="B206" s="23" t="s">
        <v>120</v>
      </c>
      <c r="C206" s="24">
        <v>250000</v>
      </c>
      <c r="E206" s="43">
        <f>E207</f>
        <v>124664.7</v>
      </c>
      <c r="F206" s="55">
        <f t="shared" si="2"/>
        <v>0.49865880000000001</v>
      </c>
    </row>
    <row r="207" spans="1:6" x14ac:dyDescent="0.25">
      <c r="A207" s="25" t="s">
        <v>125</v>
      </c>
      <c r="B207" s="26" t="s">
        <v>126</v>
      </c>
      <c r="C207" s="27">
        <v>250000</v>
      </c>
      <c r="E207" s="44">
        <v>124664.7</v>
      </c>
      <c r="F207" s="56">
        <f t="shared" si="2"/>
        <v>0.49865880000000001</v>
      </c>
    </row>
    <row r="208" spans="1:6" ht="24" x14ac:dyDescent="0.25">
      <c r="A208" s="19" t="s">
        <v>311</v>
      </c>
      <c r="B208" s="20" t="s">
        <v>312</v>
      </c>
      <c r="C208" s="21">
        <v>650000</v>
      </c>
      <c r="E208" s="42">
        <f>E209</f>
        <v>600141.77</v>
      </c>
      <c r="F208" s="54">
        <f t="shared" si="2"/>
        <v>0.92329503076923081</v>
      </c>
    </row>
    <row r="209" spans="1:6" x14ac:dyDescent="0.25">
      <c r="A209" s="22" t="s">
        <v>119</v>
      </c>
      <c r="B209" s="23" t="s">
        <v>120</v>
      </c>
      <c r="C209" s="24">
        <v>650000</v>
      </c>
      <c r="E209" s="43">
        <f>E210</f>
        <v>600141.77</v>
      </c>
      <c r="F209" s="55">
        <f t="shared" ref="F209:F272" si="3">E209/C209</f>
        <v>0.92329503076923081</v>
      </c>
    </row>
    <row r="210" spans="1:6" x14ac:dyDescent="0.25">
      <c r="A210" s="25" t="s">
        <v>125</v>
      </c>
      <c r="B210" s="26" t="s">
        <v>126</v>
      </c>
      <c r="C210" s="27">
        <v>650000</v>
      </c>
      <c r="E210" s="44">
        <v>600141.77</v>
      </c>
      <c r="F210" s="56">
        <f t="shared" si="3"/>
        <v>0.92329503076923081</v>
      </c>
    </row>
    <row r="211" spans="1:6" ht="24" x14ac:dyDescent="0.25">
      <c r="A211" s="19" t="s">
        <v>313</v>
      </c>
      <c r="B211" s="20" t="s">
        <v>314</v>
      </c>
      <c r="C211" s="21">
        <v>10000</v>
      </c>
      <c r="E211" s="42">
        <v>0</v>
      </c>
      <c r="F211" s="54">
        <f t="shared" si="3"/>
        <v>0</v>
      </c>
    </row>
    <row r="212" spans="1:6" x14ac:dyDescent="0.25">
      <c r="A212" s="22" t="s">
        <v>119</v>
      </c>
      <c r="B212" s="23" t="s">
        <v>120</v>
      </c>
      <c r="C212" s="24">
        <v>10000</v>
      </c>
      <c r="E212" s="43">
        <v>0</v>
      </c>
      <c r="F212" s="55">
        <f t="shared" si="3"/>
        <v>0</v>
      </c>
    </row>
    <row r="213" spans="1:6" x14ac:dyDescent="0.25">
      <c r="A213" s="25" t="s">
        <v>125</v>
      </c>
      <c r="B213" s="26" t="s">
        <v>126</v>
      </c>
      <c r="C213" s="27">
        <v>10000</v>
      </c>
      <c r="E213" s="44">
        <v>0</v>
      </c>
      <c r="F213" s="56">
        <f t="shared" si="3"/>
        <v>0</v>
      </c>
    </row>
    <row r="214" spans="1:6" ht="24" x14ac:dyDescent="0.25">
      <c r="A214" s="19" t="s">
        <v>315</v>
      </c>
      <c r="B214" s="20" t="s">
        <v>316</v>
      </c>
      <c r="C214" s="21">
        <v>80000</v>
      </c>
      <c r="E214" s="42">
        <f>E215</f>
        <v>54094.2</v>
      </c>
      <c r="F214" s="54">
        <f t="shared" si="3"/>
        <v>0.67617749999999999</v>
      </c>
    </row>
    <row r="215" spans="1:6" x14ac:dyDescent="0.25">
      <c r="A215" s="22" t="s">
        <v>119</v>
      </c>
      <c r="B215" s="23" t="s">
        <v>120</v>
      </c>
      <c r="C215" s="24">
        <v>80000</v>
      </c>
      <c r="E215" s="43">
        <f>E216</f>
        <v>54094.2</v>
      </c>
      <c r="F215" s="55">
        <f t="shared" si="3"/>
        <v>0.67617749999999999</v>
      </c>
    </row>
    <row r="216" spans="1:6" x14ac:dyDescent="0.25">
      <c r="A216" s="25" t="s">
        <v>125</v>
      </c>
      <c r="B216" s="26" t="s">
        <v>126</v>
      </c>
      <c r="C216" s="27">
        <v>80000</v>
      </c>
      <c r="E216" s="44">
        <v>54094.2</v>
      </c>
      <c r="F216" s="56">
        <f t="shared" si="3"/>
        <v>0.67617749999999999</v>
      </c>
    </row>
    <row r="217" spans="1:6" ht="24" x14ac:dyDescent="0.25">
      <c r="A217" s="19" t="s">
        <v>317</v>
      </c>
      <c r="B217" s="20" t="s">
        <v>318</v>
      </c>
      <c r="C217" s="21">
        <v>10000</v>
      </c>
      <c r="E217" s="42">
        <f>E218</f>
        <v>0</v>
      </c>
      <c r="F217" s="54">
        <f t="shared" si="3"/>
        <v>0</v>
      </c>
    </row>
    <row r="218" spans="1:6" x14ac:dyDescent="0.25">
      <c r="A218" s="22" t="s">
        <v>119</v>
      </c>
      <c r="B218" s="23" t="s">
        <v>120</v>
      </c>
      <c r="C218" s="24">
        <v>10000</v>
      </c>
      <c r="E218" s="43">
        <v>0</v>
      </c>
      <c r="F218" s="55">
        <f t="shared" si="3"/>
        <v>0</v>
      </c>
    </row>
    <row r="219" spans="1:6" x14ac:dyDescent="0.25">
      <c r="A219" s="25" t="s">
        <v>125</v>
      </c>
      <c r="B219" s="26" t="s">
        <v>126</v>
      </c>
      <c r="C219" s="27">
        <v>10000</v>
      </c>
      <c r="E219" s="44">
        <v>0</v>
      </c>
      <c r="F219" s="56">
        <f t="shared" si="3"/>
        <v>0</v>
      </c>
    </row>
    <row r="220" spans="1:6" ht="24" x14ac:dyDescent="0.25">
      <c r="A220" s="19" t="s">
        <v>319</v>
      </c>
      <c r="B220" s="20" t="s">
        <v>320</v>
      </c>
      <c r="C220" s="21">
        <v>15000</v>
      </c>
      <c r="E220" s="42">
        <f>E221</f>
        <v>0</v>
      </c>
      <c r="F220" s="54">
        <f t="shared" si="3"/>
        <v>0</v>
      </c>
    </row>
    <row r="221" spans="1:6" x14ac:dyDescent="0.25">
      <c r="A221" s="22" t="s">
        <v>119</v>
      </c>
      <c r="B221" s="23" t="s">
        <v>120</v>
      </c>
      <c r="C221" s="24">
        <v>15000</v>
      </c>
      <c r="E221" s="43">
        <v>0</v>
      </c>
      <c r="F221" s="55">
        <f t="shared" si="3"/>
        <v>0</v>
      </c>
    </row>
    <row r="222" spans="1:6" x14ac:dyDescent="0.25">
      <c r="A222" s="25" t="s">
        <v>125</v>
      </c>
      <c r="B222" s="26" t="s">
        <v>126</v>
      </c>
      <c r="C222" s="27">
        <v>15000</v>
      </c>
      <c r="E222" s="44">
        <v>0</v>
      </c>
      <c r="F222" s="56">
        <f t="shared" si="3"/>
        <v>0</v>
      </c>
    </row>
    <row r="223" spans="1:6" ht="24" x14ac:dyDescent="0.25">
      <c r="A223" s="19" t="s">
        <v>321</v>
      </c>
      <c r="B223" s="20" t="s">
        <v>322</v>
      </c>
      <c r="C223" s="21">
        <v>0</v>
      </c>
      <c r="E223" s="42">
        <f>E224</f>
        <v>0</v>
      </c>
      <c r="F223" s="54">
        <v>0</v>
      </c>
    </row>
    <row r="224" spans="1:6" x14ac:dyDescent="0.25">
      <c r="A224" s="22" t="s">
        <v>119</v>
      </c>
      <c r="B224" s="23" t="s">
        <v>120</v>
      </c>
      <c r="C224" s="24">
        <v>0</v>
      </c>
      <c r="E224" s="43">
        <v>0</v>
      </c>
      <c r="F224" s="55">
        <v>0</v>
      </c>
    </row>
    <row r="225" spans="1:6" x14ac:dyDescent="0.25">
      <c r="A225" s="25" t="s">
        <v>125</v>
      </c>
      <c r="B225" s="26" t="s">
        <v>126</v>
      </c>
      <c r="C225" s="27">
        <v>0</v>
      </c>
      <c r="E225" s="44">
        <v>0</v>
      </c>
      <c r="F225" s="56">
        <v>0</v>
      </c>
    </row>
    <row r="226" spans="1:6" ht="24" x14ac:dyDescent="0.25">
      <c r="A226" s="19" t="s">
        <v>323</v>
      </c>
      <c r="B226" s="20" t="s">
        <v>324</v>
      </c>
      <c r="C226" s="21">
        <v>0</v>
      </c>
      <c r="E226" s="42">
        <v>0</v>
      </c>
      <c r="F226" s="54">
        <v>0</v>
      </c>
    </row>
    <row r="227" spans="1:6" x14ac:dyDescent="0.25">
      <c r="A227" s="22" t="s">
        <v>244</v>
      </c>
      <c r="B227" s="23" t="s">
        <v>245</v>
      </c>
      <c r="C227" s="24">
        <v>0</v>
      </c>
      <c r="E227" s="43">
        <v>0</v>
      </c>
      <c r="F227" s="55">
        <v>0</v>
      </c>
    </row>
    <row r="228" spans="1:6" x14ac:dyDescent="0.25">
      <c r="A228" s="25" t="s">
        <v>325</v>
      </c>
      <c r="B228" s="26" t="s">
        <v>326</v>
      </c>
      <c r="C228" s="27">
        <v>0</v>
      </c>
      <c r="E228" s="44">
        <v>0</v>
      </c>
      <c r="F228" s="56">
        <v>0</v>
      </c>
    </row>
    <row r="229" spans="1:6" ht="24" x14ac:dyDescent="0.25">
      <c r="A229" s="19" t="s">
        <v>327</v>
      </c>
      <c r="B229" s="20" t="s">
        <v>328</v>
      </c>
      <c r="C229" s="21">
        <v>185000</v>
      </c>
      <c r="E229" s="42">
        <v>0</v>
      </c>
      <c r="F229" s="54">
        <f t="shared" si="3"/>
        <v>0</v>
      </c>
    </row>
    <row r="230" spans="1:6" x14ac:dyDescent="0.25">
      <c r="A230" s="22" t="s">
        <v>244</v>
      </c>
      <c r="B230" s="23" t="s">
        <v>245</v>
      </c>
      <c r="C230" s="24">
        <v>185000</v>
      </c>
      <c r="E230" s="43">
        <v>0</v>
      </c>
      <c r="F230" s="55">
        <f t="shared" si="3"/>
        <v>0</v>
      </c>
    </row>
    <row r="231" spans="1:6" x14ac:dyDescent="0.25">
      <c r="A231" s="25" t="s">
        <v>325</v>
      </c>
      <c r="B231" s="26" t="s">
        <v>326</v>
      </c>
      <c r="C231" s="27">
        <v>185000</v>
      </c>
      <c r="E231" s="44">
        <v>0</v>
      </c>
      <c r="F231" s="56">
        <f t="shared" si="3"/>
        <v>0</v>
      </c>
    </row>
    <row r="232" spans="1:6" ht="24" x14ac:dyDescent="0.25">
      <c r="A232" s="19" t="s">
        <v>329</v>
      </c>
      <c r="B232" s="20" t="s">
        <v>330</v>
      </c>
      <c r="C232" s="21">
        <v>40000</v>
      </c>
      <c r="E232" s="42">
        <f>E233</f>
        <v>35000</v>
      </c>
      <c r="F232" s="54">
        <f t="shared" si="3"/>
        <v>0.875</v>
      </c>
    </row>
    <row r="233" spans="1:6" x14ac:dyDescent="0.25">
      <c r="A233" s="22" t="s">
        <v>331</v>
      </c>
      <c r="B233" s="23" t="s">
        <v>332</v>
      </c>
      <c r="C233" s="24">
        <v>40000</v>
      </c>
      <c r="E233" s="43">
        <f>E234</f>
        <v>35000</v>
      </c>
      <c r="F233" s="55">
        <f t="shared" si="3"/>
        <v>0.875</v>
      </c>
    </row>
    <row r="234" spans="1:6" x14ac:dyDescent="0.25">
      <c r="A234" s="25" t="s">
        <v>333</v>
      </c>
      <c r="B234" s="26" t="s">
        <v>334</v>
      </c>
      <c r="C234" s="27">
        <v>40000</v>
      </c>
      <c r="E234" s="44">
        <v>35000</v>
      </c>
      <c r="F234" s="56">
        <f t="shared" si="3"/>
        <v>0.875</v>
      </c>
    </row>
    <row r="235" spans="1:6" ht="24" x14ac:dyDescent="0.25">
      <c r="A235" s="19" t="s">
        <v>335</v>
      </c>
      <c r="B235" s="20" t="s">
        <v>314</v>
      </c>
      <c r="C235" s="21">
        <v>300000</v>
      </c>
      <c r="E235" s="42">
        <f>E236</f>
        <v>290121.62</v>
      </c>
      <c r="F235" s="54">
        <f t="shared" si="3"/>
        <v>0.96707206666666667</v>
      </c>
    </row>
    <row r="236" spans="1:6" x14ac:dyDescent="0.25">
      <c r="A236" s="22" t="s">
        <v>244</v>
      </c>
      <c r="B236" s="23" t="s">
        <v>245</v>
      </c>
      <c r="C236" s="24">
        <v>300000</v>
      </c>
      <c r="E236" s="43">
        <f>E237</f>
        <v>290121.62</v>
      </c>
      <c r="F236" s="55">
        <f t="shared" si="3"/>
        <v>0.96707206666666667</v>
      </c>
    </row>
    <row r="237" spans="1:6" x14ac:dyDescent="0.25">
      <c r="A237" s="25" t="s">
        <v>246</v>
      </c>
      <c r="B237" s="26" t="s">
        <v>247</v>
      </c>
      <c r="C237" s="27">
        <v>300000</v>
      </c>
      <c r="E237" s="44">
        <v>290121.62</v>
      </c>
      <c r="F237" s="56">
        <f t="shared" si="3"/>
        <v>0.96707206666666667</v>
      </c>
    </row>
    <row r="238" spans="1:6" ht="24" x14ac:dyDescent="0.25">
      <c r="A238" s="19" t="s">
        <v>336</v>
      </c>
      <c r="B238" s="20" t="s">
        <v>337</v>
      </c>
      <c r="C238" s="21">
        <v>60000</v>
      </c>
      <c r="E238" s="42">
        <f>E239</f>
        <v>59875</v>
      </c>
      <c r="F238" s="54">
        <f t="shared" si="3"/>
        <v>0.99791666666666667</v>
      </c>
    </row>
    <row r="239" spans="1:6" x14ac:dyDescent="0.25">
      <c r="A239" s="22" t="s">
        <v>226</v>
      </c>
      <c r="B239" s="23" t="s">
        <v>227</v>
      </c>
      <c r="C239" s="24">
        <v>60000</v>
      </c>
      <c r="E239" s="43">
        <f>E240</f>
        <v>59875</v>
      </c>
      <c r="F239" s="55">
        <f t="shared" si="3"/>
        <v>0.99791666666666667</v>
      </c>
    </row>
    <row r="240" spans="1:6" x14ac:dyDescent="0.25">
      <c r="A240" s="25" t="s">
        <v>228</v>
      </c>
      <c r="B240" s="26" t="s">
        <v>229</v>
      </c>
      <c r="C240" s="27">
        <v>60000</v>
      </c>
      <c r="E240" s="44">
        <v>59875</v>
      </c>
      <c r="F240" s="56">
        <f t="shared" si="3"/>
        <v>0.99791666666666667</v>
      </c>
    </row>
    <row r="241" spans="1:6" x14ac:dyDescent="0.25">
      <c r="A241" s="16" t="s">
        <v>338</v>
      </c>
      <c r="B241" s="17" t="s">
        <v>339</v>
      </c>
      <c r="C241" s="18">
        <v>285000</v>
      </c>
      <c r="E241" s="41">
        <f>E242+E245</f>
        <v>95548.24</v>
      </c>
      <c r="F241" s="53">
        <f t="shared" si="3"/>
        <v>0.33525698245614038</v>
      </c>
    </row>
    <row r="242" spans="1:6" ht="24" x14ac:dyDescent="0.25">
      <c r="A242" s="19" t="s">
        <v>340</v>
      </c>
      <c r="B242" s="20" t="s">
        <v>341</v>
      </c>
      <c r="C242" s="21">
        <v>35000</v>
      </c>
      <c r="E242" s="42">
        <f>E243</f>
        <v>28448.13</v>
      </c>
      <c r="F242" s="54">
        <f t="shared" si="3"/>
        <v>0.8128037142857143</v>
      </c>
    </row>
    <row r="243" spans="1:6" x14ac:dyDescent="0.25">
      <c r="A243" s="22" t="s">
        <v>342</v>
      </c>
      <c r="B243" s="23" t="s">
        <v>343</v>
      </c>
      <c r="C243" s="24">
        <v>35000</v>
      </c>
      <c r="E243" s="43">
        <f>E244</f>
        <v>28448.13</v>
      </c>
      <c r="F243" s="55">
        <f t="shared" si="3"/>
        <v>0.8128037142857143</v>
      </c>
    </row>
    <row r="244" spans="1:6" x14ac:dyDescent="0.25">
      <c r="A244" s="25" t="s">
        <v>344</v>
      </c>
      <c r="B244" s="26" t="s">
        <v>345</v>
      </c>
      <c r="C244" s="27">
        <v>35000</v>
      </c>
      <c r="E244" s="44">
        <v>28448.13</v>
      </c>
      <c r="F244" s="56">
        <f t="shared" si="3"/>
        <v>0.8128037142857143</v>
      </c>
    </row>
    <row r="245" spans="1:6" ht="24" x14ac:dyDescent="0.25">
      <c r="A245" s="19" t="s">
        <v>346</v>
      </c>
      <c r="B245" s="20" t="s">
        <v>347</v>
      </c>
      <c r="C245" s="21">
        <v>250000</v>
      </c>
      <c r="E245" s="42">
        <f>E246</f>
        <v>67100.11</v>
      </c>
      <c r="F245" s="54">
        <f t="shared" si="3"/>
        <v>0.26840044000000002</v>
      </c>
    </row>
    <row r="246" spans="1:6" x14ac:dyDescent="0.25">
      <c r="A246" s="22" t="s">
        <v>348</v>
      </c>
      <c r="B246" s="23" t="s">
        <v>349</v>
      </c>
      <c r="C246" s="24">
        <v>250000</v>
      </c>
      <c r="E246" s="43">
        <f>E247</f>
        <v>67100.11</v>
      </c>
      <c r="F246" s="55">
        <f t="shared" si="3"/>
        <v>0.26840044000000002</v>
      </c>
    </row>
    <row r="247" spans="1:6" x14ac:dyDescent="0.25">
      <c r="A247" s="25" t="s">
        <v>350</v>
      </c>
      <c r="B247" s="26" t="s">
        <v>351</v>
      </c>
      <c r="C247" s="27">
        <v>250000</v>
      </c>
      <c r="E247" s="44">
        <v>67100.11</v>
      </c>
      <c r="F247" s="56">
        <f t="shared" si="3"/>
        <v>0.26840044000000002</v>
      </c>
    </row>
    <row r="248" spans="1:6" x14ac:dyDescent="0.25">
      <c r="A248" s="16" t="s">
        <v>352</v>
      </c>
      <c r="B248" s="17" t="s">
        <v>353</v>
      </c>
      <c r="C248" s="18">
        <v>100000</v>
      </c>
      <c r="E248" s="41">
        <f>E249</f>
        <v>0</v>
      </c>
      <c r="F248" s="53">
        <f t="shared" si="3"/>
        <v>0</v>
      </c>
    </row>
    <row r="249" spans="1:6" ht="24" x14ac:dyDescent="0.25">
      <c r="A249" s="19" t="s">
        <v>354</v>
      </c>
      <c r="B249" s="20" t="s">
        <v>355</v>
      </c>
      <c r="C249" s="21">
        <v>100000</v>
      </c>
      <c r="E249" s="42">
        <v>0</v>
      </c>
      <c r="F249" s="54">
        <f t="shared" si="3"/>
        <v>0</v>
      </c>
    </row>
    <row r="250" spans="1:6" x14ac:dyDescent="0.25">
      <c r="A250" s="22" t="s">
        <v>356</v>
      </c>
      <c r="B250" s="23" t="s">
        <v>355</v>
      </c>
      <c r="C250" s="24">
        <v>100000</v>
      </c>
      <c r="E250" s="43">
        <v>0</v>
      </c>
      <c r="F250" s="55">
        <f t="shared" si="3"/>
        <v>0</v>
      </c>
    </row>
    <row r="251" spans="1:6" x14ac:dyDescent="0.25">
      <c r="A251" s="25" t="s">
        <v>357</v>
      </c>
      <c r="B251" s="26" t="s">
        <v>355</v>
      </c>
      <c r="C251" s="27">
        <v>100000</v>
      </c>
      <c r="E251" s="44">
        <v>0</v>
      </c>
      <c r="F251" s="56">
        <f t="shared" si="3"/>
        <v>0</v>
      </c>
    </row>
    <row r="252" spans="1:6" x14ac:dyDescent="0.25">
      <c r="A252" s="16" t="s">
        <v>358</v>
      </c>
      <c r="B252" s="17" t="s">
        <v>359</v>
      </c>
      <c r="C252" s="18">
        <v>429000</v>
      </c>
      <c r="E252" s="41">
        <f>E253+E256+E259+E262+E265+E268</f>
        <v>383156.33999999997</v>
      </c>
      <c r="F252" s="53">
        <f t="shared" si="3"/>
        <v>0.89313832167832163</v>
      </c>
    </row>
    <row r="253" spans="1:6" ht="24" x14ac:dyDescent="0.25">
      <c r="A253" s="19" t="s">
        <v>360</v>
      </c>
      <c r="B253" s="20" t="s">
        <v>361</v>
      </c>
      <c r="C253" s="21">
        <v>70000</v>
      </c>
      <c r="E253" s="42">
        <f>E254</f>
        <v>67714.559999999998</v>
      </c>
      <c r="F253" s="54">
        <f t="shared" si="3"/>
        <v>0.96735085714285707</v>
      </c>
    </row>
    <row r="254" spans="1:6" x14ac:dyDescent="0.25">
      <c r="A254" s="22" t="s">
        <v>26</v>
      </c>
      <c r="B254" s="23" t="s">
        <v>27</v>
      </c>
      <c r="C254" s="24">
        <v>70000</v>
      </c>
      <c r="E254" s="43">
        <f>E255</f>
        <v>67714.559999999998</v>
      </c>
      <c r="F254" s="55">
        <f t="shared" si="3"/>
        <v>0.96735085714285707</v>
      </c>
    </row>
    <row r="255" spans="1:6" x14ac:dyDescent="0.25">
      <c r="A255" s="25" t="s">
        <v>301</v>
      </c>
      <c r="B255" s="26" t="s">
        <v>302</v>
      </c>
      <c r="C255" s="27">
        <v>70000</v>
      </c>
      <c r="E255" s="44">
        <v>67714.559999999998</v>
      </c>
      <c r="F255" s="56">
        <f t="shared" si="3"/>
        <v>0.96735085714285707</v>
      </c>
    </row>
    <row r="256" spans="1:6" ht="24" x14ac:dyDescent="0.25">
      <c r="A256" s="19" t="s">
        <v>362</v>
      </c>
      <c r="B256" s="20" t="s">
        <v>363</v>
      </c>
      <c r="C256" s="21">
        <v>70000</v>
      </c>
      <c r="E256" s="42">
        <f>E257</f>
        <v>64038.03</v>
      </c>
      <c r="F256" s="54">
        <f t="shared" si="3"/>
        <v>0.914829</v>
      </c>
    </row>
    <row r="257" spans="1:6" x14ac:dyDescent="0.25">
      <c r="A257" s="22" t="s">
        <v>26</v>
      </c>
      <c r="B257" s="23" t="s">
        <v>27</v>
      </c>
      <c r="C257" s="24">
        <v>70000</v>
      </c>
      <c r="E257" s="43">
        <f>E258</f>
        <v>64038.03</v>
      </c>
      <c r="F257" s="55">
        <f t="shared" si="3"/>
        <v>0.914829</v>
      </c>
    </row>
    <row r="258" spans="1:6" x14ac:dyDescent="0.25">
      <c r="A258" s="25" t="s">
        <v>301</v>
      </c>
      <c r="B258" s="26" t="s">
        <v>302</v>
      </c>
      <c r="C258" s="27">
        <v>70000</v>
      </c>
      <c r="E258" s="44">
        <v>64038.03</v>
      </c>
      <c r="F258" s="56">
        <f t="shared" si="3"/>
        <v>0.914829</v>
      </c>
    </row>
    <row r="259" spans="1:6" ht="24" x14ac:dyDescent="0.25">
      <c r="A259" s="19" t="s">
        <v>364</v>
      </c>
      <c r="B259" s="20" t="s">
        <v>365</v>
      </c>
      <c r="C259" s="21">
        <v>29000</v>
      </c>
      <c r="E259" s="42">
        <f>E260</f>
        <v>20000</v>
      </c>
      <c r="F259" s="54">
        <f t="shared" si="3"/>
        <v>0.68965517241379315</v>
      </c>
    </row>
    <row r="260" spans="1:6" x14ac:dyDescent="0.25">
      <c r="A260" s="22" t="s">
        <v>26</v>
      </c>
      <c r="B260" s="23" t="s">
        <v>27</v>
      </c>
      <c r="C260" s="24">
        <v>29000</v>
      </c>
      <c r="E260" s="43">
        <f>E261</f>
        <v>20000</v>
      </c>
      <c r="F260" s="55">
        <f t="shared" si="3"/>
        <v>0.68965517241379315</v>
      </c>
    </row>
    <row r="261" spans="1:6" x14ac:dyDescent="0.25">
      <c r="A261" s="25" t="s">
        <v>301</v>
      </c>
      <c r="B261" s="26" t="s">
        <v>302</v>
      </c>
      <c r="C261" s="27">
        <v>29000</v>
      </c>
      <c r="E261" s="44">
        <v>20000</v>
      </c>
      <c r="F261" s="56">
        <f t="shared" si="3"/>
        <v>0.68965517241379315</v>
      </c>
    </row>
    <row r="262" spans="1:6" ht="24" x14ac:dyDescent="0.25">
      <c r="A262" s="19" t="s">
        <v>366</v>
      </c>
      <c r="B262" s="20" t="s">
        <v>367</v>
      </c>
      <c r="C262" s="21">
        <v>100000</v>
      </c>
      <c r="E262" s="42">
        <f>E263</f>
        <v>98700</v>
      </c>
      <c r="F262" s="54">
        <f t="shared" si="3"/>
        <v>0.98699999999999999</v>
      </c>
    </row>
    <row r="263" spans="1:6" x14ac:dyDescent="0.25">
      <c r="A263" s="22" t="s">
        <v>368</v>
      </c>
      <c r="B263" s="23" t="s">
        <v>369</v>
      </c>
      <c r="C263" s="24">
        <v>100000</v>
      </c>
      <c r="E263" s="43">
        <f>E264</f>
        <v>98700</v>
      </c>
      <c r="F263" s="55">
        <f t="shared" si="3"/>
        <v>0.98699999999999999</v>
      </c>
    </row>
    <row r="264" spans="1:6" x14ac:dyDescent="0.25">
      <c r="A264" s="25" t="s">
        <v>370</v>
      </c>
      <c r="B264" s="26" t="s">
        <v>367</v>
      </c>
      <c r="C264" s="27">
        <v>100000</v>
      </c>
      <c r="E264" s="44">
        <v>98700</v>
      </c>
      <c r="F264" s="56">
        <f t="shared" si="3"/>
        <v>0.98699999999999999</v>
      </c>
    </row>
    <row r="265" spans="1:6" ht="24" x14ac:dyDescent="0.25">
      <c r="A265" s="19" t="s">
        <v>371</v>
      </c>
      <c r="B265" s="20" t="s">
        <v>372</v>
      </c>
      <c r="C265" s="21">
        <v>45000</v>
      </c>
      <c r="E265" s="42">
        <f>E266</f>
        <v>18615</v>
      </c>
      <c r="F265" s="54">
        <f t="shared" si="3"/>
        <v>0.41366666666666668</v>
      </c>
    </row>
    <row r="266" spans="1:6" x14ac:dyDescent="0.25">
      <c r="A266" s="22" t="s">
        <v>368</v>
      </c>
      <c r="B266" s="23" t="s">
        <v>369</v>
      </c>
      <c r="C266" s="24">
        <v>45000</v>
      </c>
      <c r="E266" s="43">
        <f>E267</f>
        <v>18615</v>
      </c>
      <c r="F266" s="55">
        <f t="shared" si="3"/>
        <v>0.41366666666666668</v>
      </c>
    </row>
    <row r="267" spans="1:6" x14ac:dyDescent="0.25">
      <c r="A267" s="25" t="s">
        <v>373</v>
      </c>
      <c r="B267" s="26" t="s">
        <v>374</v>
      </c>
      <c r="C267" s="27">
        <v>45000</v>
      </c>
      <c r="E267" s="44">
        <v>18615</v>
      </c>
      <c r="F267" s="56">
        <f t="shared" si="3"/>
        <v>0.41366666666666668</v>
      </c>
    </row>
    <row r="268" spans="1:6" ht="24" x14ac:dyDescent="0.25">
      <c r="A268" s="19" t="s">
        <v>375</v>
      </c>
      <c r="B268" s="20" t="s">
        <v>376</v>
      </c>
      <c r="C268" s="21">
        <v>115000</v>
      </c>
      <c r="E268" s="42">
        <f>E269</f>
        <v>114088.75</v>
      </c>
      <c r="F268" s="54">
        <f t="shared" si="3"/>
        <v>0.99207608695652172</v>
      </c>
    </row>
    <row r="269" spans="1:6" x14ac:dyDescent="0.25">
      <c r="A269" s="22" t="s">
        <v>26</v>
      </c>
      <c r="B269" s="23" t="s">
        <v>27</v>
      </c>
      <c r="C269" s="24">
        <v>115000</v>
      </c>
      <c r="E269" s="43">
        <f>E270</f>
        <v>114088.75</v>
      </c>
      <c r="F269" s="55">
        <f t="shared" si="3"/>
        <v>0.99207608695652172</v>
      </c>
    </row>
    <row r="270" spans="1:6" x14ac:dyDescent="0.25">
      <c r="A270" s="25" t="s">
        <v>301</v>
      </c>
      <c r="B270" s="26" t="s">
        <v>302</v>
      </c>
      <c r="C270" s="27">
        <v>115000</v>
      </c>
      <c r="E270" s="44">
        <v>114088.75</v>
      </c>
      <c r="F270" s="56">
        <f t="shared" si="3"/>
        <v>0.99207608695652172</v>
      </c>
    </row>
    <row r="271" spans="1:6" x14ac:dyDescent="0.25">
      <c r="A271" s="16" t="s">
        <v>377</v>
      </c>
      <c r="B271" s="17" t="s">
        <v>378</v>
      </c>
      <c r="C271" s="18">
        <v>175000</v>
      </c>
      <c r="E271" s="41">
        <f>E272+E275+E278+E281</f>
        <v>109492.45999999999</v>
      </c>
      <c r="F271" s="53">
        <f t="shared" si="3"/>
        <v>0.62567119999999998</v>
      </c>
    </row>
    <row r="272" spans="1:6" ht="24" x14ac:dyDescent="0.25">
      <c r="A272" s="19" t="s">
        <v>379</v>
      </c>
      <c r="B272" s="20" t="s">
        <v>380</v>
      </c>
      <c r="C272" s="21">
        <v>80000</v>
      </c>
      <c r="E272" s="42">
        <f>E273</f>
        <v>59342.46</v>
      </c>
      <c r="F272" s="54">
        <f t="shared" si="3"/>
        <v>0.74178074999999999</v>
      </c>
    </row>
    <row r="273" spans="1:6" x14ac:dyDescent="0.25">
      <c r="A273" s="22" t="s">
        <v>368</v>
      </c>
      <c r="B273" s="23" t="s">
        <v>369</v>
      </c>
      <c r="C273" s="24">
        <v>80000</v>
      </c>
      <c r="E273" s="43">
        <f>E274</f>
        <v>59342.46</v>
      </c>
      <c r="F273" s="55">
        <f t="shared" ref="F273:F336" si="4">E273/C273</f>
        <v>0.74178074999999999</v>
      </c>
    </row>
    <row r="274" spans="1:6" x14ac:dyDescent="0.25">
      <c r="A274" s="25" t="s">
        <v>381</v>
      </c>
      <c r="B274" s="26" t="s">
        <v>382</v>
      </c>
      <c r="C274" s="27">
        <v>80000</v>
      </c>
      <c r="E274" s="44">
        <v>59342.46</v>
      </c>
      <c r="F274" s="56">
        <f t="shared" si="4"/>
        <v>0.74178074999999999</v>
      </c>
    </row>
    <row r="275" spans="1:6" ht="24" x14ac:dyDescent="0.25">
      <c r="A275" s="19" t="s">
        <v>383</v>
      </c>
      <c r="B275" s="20" t="s">
        <v>384</v>
      </c>
      <c r="C275" s="21">
        <v>50000</v>
      </c>
      <c r="E275" s="42">
        <f>E276</f>
        <v>26000</v>
      </c>
      <c r="F275" s="54">
        <f t="shared" si="4"/>
        <v>0.52</v>
      </c>
    </row>
    <row r="276" spans="1:6" x14ac:dyDescent="0.25">
      <c r="A276" s="22" t="s">
        <v>368</v>
      </c>
      <c r="B276" s="23" t="s">
        <v>369</v>
      </c>
      <c r="C276" s="24">
        <v>50000</v>
      </c>
      <c r="E276" s="43">
        <f>E277</f>
        <v>26000</v>
      </c>
      <c r="F276" s="55">
        <f t="shared" si="4"/>
        <v>0.52</v>
      </c>
    </row>
    <row r="277" spans="1:6" x14ac:dyDescent="0.25">
      <c r="A277" s="25" t="s">
        <v>381</v>
      </c>
      <c r="B277" s="26" t="s">
        <v>382</v>
      </c>
      <c r="C277" s="27">
        <v>50000</v>
      </c>
      <c r="E277" s="44">
        <v>26000</v>
      </c>
      <c r="F277" s="56">
        <f t="shared" si="4"/>
        <v>0.52</v>
      </c>
    </row>
    <row r="278" spans="1:6" ht="24" x14ac:dyDescent="0.25">
      <c r="A278" s="19" t="s">
        <v>385</v>
      </c>
      <c r="B278" s="20" t="s">
        <v>386</v>
      </c>
      <c r="C278" s="21">
        <v>45000</v>
      </c>
      <c r="E278" s="42">
        <f>E279</f>
        <v>24150</v>
      </c>
      <c r="F278" s="54">
        <f t="shared" si="4"/>
        <v>0.53666666666666663</v>
      </c>
    </row>
    <row r="279" spans="1:6" x14ac:dyDescent="0.25">
      <c r="A279" s="22" t="s">
        <v>368</v>
      </c>
      <c r="B279" s="23" t="s">
        <v>369</v>
      </c>
      <c r="C279" s="24">
        <v>45000</v>
      </c>
      <c r="E279" s="43">
        <f>E280</f>
        <v>24150</v>
      </c>
      <c r="F279" s="55">
        <f t="shared" si="4"/>
        <v>0.53666666666666663</v>
      </c>
    </row>
    <row r="280" spans="1:6" x14ac:dyDescent="0.25">
      <c r="A280" s="25" t="s">
        <v>381</v>
      </c>
      <c r="B280" s="26" t="s">
        <v>382</v>
      </c>
      <c r="C280" s="27">
        <v>45000</v>
      </c>
      <c r="E280" s="44">
        <v>24150</v>
      </c>
      <c r="F280" s="56">
        <f t="shared" si="4"/>
        <v>0.53666666666666663</v>
      </c>
    </row>
    <row r="281" spans="1:6" ht="24" x14ac:dyDescent="0.25">
      <c r="A281" s="19" t="s">
        <v>387</v>
      </c>
      <c r="B281" s="20" t="s">
        <v>388</v>
      </c>
      <c r="C281" s="21">
        <v>0</v>
      </c>
      <c r="E281" s="42">
        <v>0</v>
      </c>
      <c r="F281" s="54" t="e">
        <f t="shared" si="4"/>
        <v>#DIV/0!</v>
      </c>
    </row>
    <row r="282" spans="1:6" x14ac:dyDescent="0.25">
      <c r="A282" s="22" t="s">
        <v>368</v>
      </c>
      <c r="B282" s="23" t="s">
        <v>369</v>
      </c>
      <c r="C282" s="24">
        <v>0</v>
      </c>
      <c r="E282" s="43">
        <v>0</v>
      </c>
      <c r="F282" s="55" t="e">
        <f t="shared" si="4"/>
        <v>#DIV/0!</v>
      </c>
    </row>
    <row r="283" spans="1:6" x14ac:dyDescent="0.25">
      <c r="A283" s="25" t="s">
        <v>381</v>
      </c>
      <c r="B283" s="26" t="s">
        <v>382</v>
      </c>
      <c r="C283" s="27">
        <v>0</v>
      </c>
      <c r="E283" s="44">
        <v>0</v>
      </c>
      <c r="F283" s="56" t="e">
        <f t="shared" si="4"/>
        <v>#DIV/0!</v>
      </c>
    </row>
    <row r="284" spans="1:6" x14ac:dyDescent="0.25">
      <c r="A284" s="16" t="s">
        <v>389</v>
      </c>
      <c r="B284" s="17" t="s">
        <v>390</v>
      </c>
      <c r="C284" s="18">
        <v>310000</v>
      </c>
      <c r="E284" s="41">
        <f>E285+E288+E291+E294</f>
        <v>304000</v>
      </c>
      <c r="F284" s="53">
        <f t="shared" si="4"/>
        <v>0.98064516129032253</v>
      </c>
    </row>
    <row r="285" spans="1:6" ht="24" x14ac:dyDescent="0.25">
      <c r="A285" s="19" t="s">
        <v>391</v>
      </c>
      <c r="B285" s="20" t="s">
        <v>392</v>
      </c>
      <c r="C285" s="21">
        <v>260000</v>
      </c>
      <c r="E285" s="42">
        <f>E286</f>
        <v>260000</v>
      </c>
      <c r="F285" s="54">
        <f t="shared" si="4"/>
        <v>1</v>
      </c>
    </row>
    <row r="286" spans="1:6" x14ac:dyDescent="0.25">
      <c r="A286" s="22" t="s">
        <v>26</v>
      </c>
      <c r="B286" s="23" t="s">
        <v>27</v>
      </c>
      <c r="C286" s="24">
        <v>260000</v>
      </c>
      <c r="E286" s="43">
        <f>E287</f>
        <v>260000</v>
      </c>
      <c r="F286" s="55">
        <f t="shared" si="4"/>
        <v>1</v>
      </c>
    </row>
    <row r="287" spans="1:6" x14ac:dyDescent="0.25">
      <c r="A287" s="25" t="s">
        <v>393</v>
      </c>
      <c r="B287" s="26" t="s">
        <v>394</v>
      </c>
      <c r="C287" s="27">
        <v>260000</v>
      </c>
      <c r="E287" s="44">
        <v>260000</v>
      </c>
      <c r="F287" s="56">
        <f t="shared" si="4"/>
        <v>1</v>
      </c>
    </row>
    <row r="288" spans="1:6" ht="24" x14ac:dyDescent="0.25">
      <c r="A288" s="19" t="s">
        <v>395</v>
      </c>
      <c r="B288" s="20" t="s">
        <v>396</v>
      </c>
      <c r="C288" s="21">
        <v>35000</v>
      </c>
      <c r="E288" s="42">
        <f>E289</f>
        <v>35000</v>
      </c>
      <c r="F288" s="54">
        <f t="shared" si="4"/>
        <v>1</v>
      </c>
    </row>
    <row r="289" spans="1:6" x14ac:dyDescent="0.25">
      <c r="A289" s="22" t="s">
        <v>26</v>
      </c>
      <c r="B289" s="23" t="s">
        <v>27</v>
      </c>
      <c r="C289" s="24">
        <v>35000</v>
      </c>
      <c r="E289" s="43">
        <f>E290</f>
        <v>35000</v>
      </c>
      <c r="F289" s="55">
        <f t="shared" si="4"/>
        <v>1</v>
      </c>
    </row>
    <row r="290" spans="1:6" x14ac:dyDescent="0.25">
      <c r="A290" s="25" t="s">
        <v>393</v>
      </c>
      <c r="B290" s="26" t="s">
        <v>394</v>
      </c>
      <c r="C290" s="27">
        <v>35000</v>
      </c>
      <c r="E290" s="44">
        <v>35000</v>
      </c>
      <c r="F290" s="56">
        <f t="shared" si="4"/>
        <v>1</v>
      </c>
    </row>
    <row r="291" spans="1:6" ht="24" x14ac:dyDescent="0.25">
      <c r="A291" s="19" t="s">
        <v>397</v>
      </c>
      <c r="B291" s="20" t="s">
        <v>398</v>
      </c>
      <c r="C291" s="21">
        <v>5000</v>
      </c>
      <c r="E291" s="42">
        <f>E292</f>
        <v>5000</v>
      </c>
      <c r="F291" s="54">
        <f t="shared" si="4"/>
        <v>1</v>
      </c>
    </row>
    <row r="292" spans="1:6" x14ac:dyDescent="0.25">
      <c r="A292" s="22" t="s">
        <v>26</v>
      </c>
      <c r="B292" s="23" t="s">
        <v>27</v>
      </c>
      <c r="C292" s="24">
        <v>5000</v>
      </c>
      <c r="E292" s="43">
        <f>E293</f>
        <v>5000</v>
      </c>
      <c r="F292" s="55">
        <f t="shared" si="4"/>
        <v>1</v>
      </c>
    </row>
    <row r="293" spans="1:6" x14ac:dyDescent="0.25">
      <c r="A293" s="25" t="s">
        <v>28</v>
      </c>
      <c r="B293" s="26" t="s">
        <v>29</v>
      </c>
      <c r="C293" s="27">
        <v>5000</v>
      </c>
      <c r="E293" s="44">
        <v>5000</v>
      </c>
      <c r="F293" s="56">
        <f t="shared" si="4"/>
        <v>1</v>
      </c>
    </row>
    <row r="294" spans="1:6" ht="24" x14ac:dyDescent="0.25">
      <c r="A294" s="19" t="s">
        <v>399</v>
      </c>
      <c r="B294" s="20" t="s">
        <v>400</v>
      </c>
      <c r="C294" s="21">
        <v>10000</v>
      </c>
      <c r="E294" s="42">
        <f>E295</f>
        <v>4000</v>
      </c>
      <c r="F294" s="54">
        <f t="shared" si="4"/>
        <v>0.4</v>
      </c>
    </row>
    <row r="295" spans="1:6" x14ac:dyDescent="0.25">
      <c r="A295" s="22" t="s">
        <v>26</v>
      </c>
      <c r="B295" s="23" t="s">
        <v>27</v>
      </c>
      <c r="C295" s="24">
        <v>10000</v>
      </c>
      <c r="E295" s="43">
        <f>E296</f>
        <v>4000</v>
      </c>
      <c r="F295" s="55">
        <f t="shared" si="4"/>
        <v>0.4</v>
      </c>
    </row>
    <row r="296" spans="1:6" x14ac:dyDescent="0.25">
      <c r="A296" s="25" t="s">
        <v>393</v>
      </c>
      <c r="B296" s="26" t="s">
        <v>394</v>
      </c>
      <c r="C296" s="27">
        <v>10000</v>
      </c>
      <c r="E296" s="44">
        <v>4000</v>
      </c>
      <c r="F296" s="56">
        <f t="shared" si="4"/>
        <v>0.4</v>
      </c>
    </row>
    <row r="297" spans="1:6" x14ac:dyDescent="0.25">
      <c r="A297" s="16" t="s">
        <v>401</v>
      </c>
      <c r="B297" s="17" t="s">
        <v>402</v>
      </c>
      <c r="C297" s="18">
        <v>140000</v>
      </c>
      <c r="E297" s="41">
        <f>E298+E301+E304+E307+E310+E313</f>
        <v>47304.959999999999</v>
      </c>
      <c r="F297" s="53">
        <f t="shared" si="4"/>
        <v>0.33789257142857143</v>
      </c>
    </row>
    <row r="298" spans="1:6" ht="24" x14ac:dyDescent="0.25">
      <c r="A298" s="19" t="s">
        <v>403</v>
      </c>
      <c r="B298" s="20" t="s">
        <v>404</v>
      </c>
      <c r="C298" s="21">
        <v>20000</v>
      </c>
      <c r="E298" s="42">
        <f>E299</f>
        <v>2107.35</v>
      </c>
      <c r="F298" s="54">
        <f t="shared" si="4"/>
        <v>0.10536749999999999</v>
      </c>
    </row>
    <row r="299" spans="1:6" x14ac:dyDescent="0.25">
      <c r="A299" s="22" t="s">
        <v>119</v>
      </c>
      <c r="B299" s="23" t="s">
        <v>120</v>
      </c>
      <c r="C299" s="24">
        <v>20000</v>
      </c>
      <c r="E299" s="43">
        <f>E300</f>
        <v>2107.35</v>
      </c>
      <c r="F299" s="55">
        <f t="shared" si="4"/>
        <v>0.10536749999999999</v>
      </c>
    </row>
    <row r="300" spans="1:6" x14ac:dyDescent="0.25">
      <c r="A300" s="25" t="s">
        <v>125</v>
      </c>
      <c r="B300" s="26" t="s">
        <v>126</v>
      </c>
      <c r="C300" s="27">
        <v>20000</v>
      </c>
      <c r="E300" s="44">
        <v>2107.35</v>
      </c>
      <c r="F300" s="56">
        <f t="shared" si="4"/>
        <v>0.10536749999999999</v>
      </c>
    </row>
    <row r="301" spans="1:6" ht="24" x14ac:dyDescent="0.25">
      <c r="A301" s="19" t="s">
        <v>405</v>
      </c>
      <c r="B301" s="20" t="s">
        <v>406</v>
      </c>
      <c r="C301" s="21">
        <v>20000</v>
      </c>
      <c r="E301" s="42">
        <f>E302</f>
        <v>5643.75</v>
      </c>
      <c r="F301" s="54">
        <f t="shared" si="4"/>
        <v>0.28218749999999998</v>
      </c>
    </row>
    <row r="302" spans="1:6" x14ac:dyDescent="0.25">
      <c r="A302" s="22" t="s">
        <v>119</v>
      </c>
      <c r="B302" s="23" t="s">
        <v>120</v>
      </c>
      <c r="C302" s="24">
        <v>20000</v>
      </c>
      <c r="E302" s="43">
        <f>E303</f>
        <v>5643.75</v>
      </c>
      <c r="F302" s="55">
        <f t="shared" si="4"/>
        <v>0.28218749999999998</v>
      </c>
    </row>
    <row r="303" spans="1:6" x14ac:dyDescent="0.25">
      <c r="A303" s="25" t="s">
        <v>407</v>
      </c>
      <c r="B303" s="26" t="s">
        <v>406</v>
      </c>
      <c r="C303" s="27">
        <v>20000</v>
      </c>
      <c r="E303" s="44">
        <v>5643.75</v>
      </c>
      <c r="F303" s="56">
        <f t="shared" si="4"/>
        <v>0.28218749999999998</v>
      </c>
    </row>
    <row r="304" spans="1:6" ht="24" x14ac:dyDescent="0.25">
      <c r="A304" s="19" t="s">
        <v>408</v>
      </c>
      <c r="B304" s="20" t="s">
        <v>409</v>
      </c>
      <c r="C304" s="21">
        <v>30000</v>
      </c>
      <c r="E304" s="42">
        <f>E305</f>
        <v>25794.48</v>
      </c>
      <c r="F304" s="54">
        <f t="shared" si="4"/>
        <v>0.85981600000000002</v>
      </c>
    </row>
    <row r="305" spans="1:6" x14ac:dyDescent="0.25">
      <c r="A305" s="22" t="s">
        <v>119</v>
      </c>
      <c r="B305" s="23" t="s">
        <v>120</v>
      </c>
      <c r="C305" s="24">
        <v>30000</v>
      </c>
      <c r="E305" s="43">
        <f>E306</f>
        <v>25794.48</v>
      </c>
      <c r="F305" s="55">
        <f t="shared" si="4"/>
        <v>0.85981600000000002</v>
      </c>
    </row>
    <row r="306" spans="1:6" x14ac:dyDescent="0.25">
      <c r="A306" s="25" t="s">
        <v>125</v>
      </c>
      <c r="B306" s="26" t="s">
        <v>126</v>
      </c>
      <c r="C306" s="27">
        <v>30000</v>
      </c>
      <c r="E306" s="44">
        <v>25794.48</v>
      </c>
      <c r="F306" s="56">
        <f t="shared" si="4"/>
        <v>0.85981600000000002</v>
      </c>
    </row>
    <row r="307" spans="1:6" ht="24" x14ac:dyDescent="0.25">
      <c r="A307" s="19" t="s">
        <v>410</v>
      </c>
      <c r="B307" s="20" t="s">
        <v>411</v>
      </c>
      <c r="C307" s="21">
        <v>25000</v>
      </c>
      <c r="E307" s="42">
        <f>E308</f>
        <v>10081.879999999999</v>
      </c>
      <c r="F307" s="54">
        <f t="shared" si="4"/>
        <v>0.40327519999999994</v>
      </c>
    </row>
    <row r="308" spans="1:6" x14ac:dyDescent="0.25">
      <c r="A308" s="22" t="s">
        <v>119</v>
      </c>
      <c r="B308" s="23" t="s">
        <v>120</v>
      </c>
      <c r="C308" s="24">
        <v>25000</v>
      </c>
      <c r="E308" s="43">
        <f>E309</f>
        <v>10081.879999999999</v>
      </c>
      <c r="F308" s="55">
        <f t="shared" si="4"/>
        <v>0.40327519999999994</v>
      </c>
    </row>
    <row r="309" spans="1:6" x14ac:dyDescent="0.25">
      <c r="A309" s="25" t="s">
        <v>125</v>
      </c>
      <c r="B309" s="26" t="s">
        <v>126</v>
      </c>
      <c r="C309" s="27">
        <v>25000</v>
      </c>
      <c r="E309" s="44">
        <v>10081.879999999999</v>
      </c>
      <c r="F309" s="56">
        <f t="shared" si="4"/>
        <v>0.40327519999999994</v>
      </c>
    </row>
    <row r="310" spans="1:6" ht="24" x14ac:dyDescent="0.25">
      <c r="A310" s="19" t="s">
        <v>412</v>
      </c>
      <c r="B310" s="20" t="s">
        <v>413</v>
      </c>
      <c r="C310" s="21">
        <v>25000</v>
      </c>
      <c r="E310" s="42">
        <f>E311</f>
        <v>3677.5</v>
      </c>
      <c r="F310" s="54">
        <f t="shared" si="4"/>
        <v>0.14710000000000001</v>
      </c>
    </row>
    <row r="311" spans="1:6" x14ac:dyDescent="0.25">
      <c r="A311" s="22" t="s">
        <v>119</v>
      </c>
      <c r="B311" s="23" t="s">
        <v>120</v>
      </c>
      <c r="C311" s="24">
        <v>25000</v>
      </c>
      <c r="E311" s="43">
        <f>E312</f>
        <v>3677.5</v>
      </c>
      <c r="F311" s="55">
        <f t="shared" si="4"/>
        <v>0.14710000000000001</v>
      </c>
    </row>
    <row r="312" spans="1:6" x14ac:dyDescent="0.25">
      <c r="A312" s="25" t="s">
        <v>125</v>
      </c>
      <c r="B312" s="26" t="s">
        <v>126</v>
      </c>
      <c r="C312" s="27">
        <v>25000</v>
      </c>
      <c r="E312" s="44">
        <v>3677.5</v>
      </c>
      <c r="F312" s="56">
        <f t="shared" si="4"/>
        <v>0.14710000000000001</v>
      </c>
    </row>
    <row r="313" spans="1:6" ht="24" x14ac:dyDescent="0.25">
      <c r="A313" s="19" t="s">
        <v>414</v>
      </c>
      <c r="B313" s="20" t="s">
        <v>415</v>
      </c>
      <c r="C313" s="21">
        <v>20000</v>
      </c>
      <c r="E313" s="42">
        <f>E314</f>
        <v>0</v>
      </c>
      <c r="F313" s="54">
        <f t="shared" si="4"/>
        <v>0</v>
      </c>
    </row>
    <row r="314" spans="1:6" x14ac:dyDescent="0.25">
      <c r="A314" s="22" t="s">
        <v>226</v>
      </c>
      <c r="B314" s="23" t="s">
        <v>227</v>
      </c>
      <c r="C314" s="24">
        <v>20000</v>
      </c>
      <c r="E314" s="43">
        <v>0</v>
      </c>
      <c r="F314" s="55">
        <f t="shared" si="4"/>
        <v>0</v>
      </c>
    </row>
    <row r="315" spans="1:6" x14ac:dyDescent="0.25">
      <c r="A315" s="25" t="s">
        <v>228</v>
      </c>
      <c r="B315" s="26" t="s">
        <v>229</v>
      </c>
      <c r="C315" s="27">
        <v>20000</v>
      </c>
      <c r="E315" s="44">
        <v>0</v>
      </c>
      <c r="F315" s="56">
        <f t="shared" si="4"/>
        <v>0</v>
      </c>
    </row>
    <row r="316" spans="1:6" x14ac:dyDescent="0.25">
      <c r="A316" s="16" t="s">
        <v>416</v>
      </c>
      <c r="B316" s="17" t="s">
        <v>417</v>
      </c>
      <c r="C316" s="18">
        <v>193000</v>
      </c>
      <c r="E316" s="41">
        <f>E317+E320+E323+E326+E329</f>
        <v>185852.51</v>
      </c>
      <c r="F316" s="53">
        <f t="shared" si="4"/>
        <v>0.96296637305699484</v>
      </c>
    </row>
    <row r="317" spans="1:6" ht="24" x14ac:dyDescent="0.25">
      <c r="A317" s="19" t="s">
        <v>418</v>
      </c>
      <c r="B317" s="20" t="s">
        <v>419</v>
      </c>
      <c r="C317" s="21">
        <v>65000</v>
      </c>
      <c r="E317" s="42">
        <f>E318</f>
        <v>64612.5</v>
      </c>
      <c r="F317" s="54">
        <f t="shared" si="4"/>
        <v>0.99403846153846154</v>
      </c>
    </row>
    <row r="318" spans="1:6" x14ac:dyDescent="0.25">
      <c r="A318" s="22" t="s">
        <v>119</v>
      </c>
      <c r="B318" s="23" t="s">
        <v>120</v>
      </c>
      <c r="C318" s="24">
        <v>65000</v>
      </c>
      <c r="E318" s="43">
        <f>E319</f>
        <v>64612.5</v>
      </c>
      <c r="F318" s="55">
        <f t="shared" si="4"/>
        <v>0.99403846153846154</v>
      </c>
    </row>
    <row r="319" spans="1:6" x14ac:dyDescent="0.25">
      <c r="A319" s="25" t="s">
        <v>420</v>
      </c>
      <c r="B319" s="26" t="s">
        <v>419</v>
      </c>
      <c r="C319" s="27">
        <v>65000</v>
      </c>
      <c r="E319" s="44">
        <v>64612.5</v>
      </c>
      <c r="F319" s="56">
        <f t="shared" si="4"/>
        <v>0.99403846153846154</v>
      </c>
    </row>
    <row r="320" spans="1:6" ht="24" x14ac:dyDescent="0.25">
      <c r="A320" s="19" t="s">
        <v>421</v>
      </c>
      <c r="B320" s="20" t="s">
        <v>422</v>
      </c>
      <c r="C320" s="21">
        <v>75000</v>
      </c>
      <c r="E320" s="42">
        <f>E321</f>
        <v>74290.009999999995</v>
      </c>
      <c r="F320" s="54">
        <f t="shared" si="4"/>
        <v>0.99053346666666664</v>
      </c>
    </row>
    <row r="321" spans="1:6" x14ac:dyDescent="0.25">
      <c r="A321" s="22" t="s">
        <v>342</v>
      </c>
      <c r="B321" s="23" t="s">
        <v>343</v>
      </c>
      <c r="C321" s="24">
        <v>75000</v>
      </c>
      <c r="E321" s="43">
        <f>E322</f>
        <v>74290.009999999995</v>
      </c>
      <c r="F321" s="55">
        <f t="shared" si="4"/>
        <v>0.99053346666666664</v>
      </c>
    </row>
    <row r="322" spans="1:6" x14ac:dyDescent="0.25">
      <c r="A322" s="25" t="s">
        <v>344</v>
      </c>
      <c r="B322" s="26" t="s">
        <v>345</v>
      </c>
      <c r="C322" s="27">
        <v>75000</v>
      </c>
      <c r="E322" s="44">
        <v>74290.009999999995</v>
      </c>
      <c r="F322" s="56">
        <f t="shared" si="4"/>
        <v>0.99053346666666664</v>
      </c>
    </row>
    <row r="323" spans="1:6" ht="24" x14ac:dyDescent="0.25">
      <c r="A323" s="19" t="s">
        <v>423</v>
      </c>
      <c r="B323" s="20" t="s">
        <v>424</v>
      </c>
      <c r="C323" s="21">
        <v>25000</v>
      </c>
      <c r="E323" s="42">
        <f>E324</f>
        <v>24000</v>
      </c>
      <c r="F323" s="54">
        <f t="shared" si="4"/>
        <v>0.96</v>
      </c>
    </row>
    <row r="324" spans="1:6" x14ac:dyDescent="0.25">
      <c r="A324" s="22" t="s">
        <v>342</v>
      </c>
      <c r="B324" s="23" t="s">
        <v>343</v>
      </c>
      <c r="C324" s="24">
        <v>25000</v>
      </c>
      <c r="E324" s="43">
        <v>24000</v>
      </c>
      <c r="F324" s="55">
        <f t="shared" si="4"/>
        <v>0.96</v>
      </c>
    </row>
    <row r="325" spans="1:6" x14ac:dyDescent="0.25">
      <c r="A325" s="25" t="s">
        <v>425</v>
      </c>
      <c r="B325" s="26" t="s">
        <v>426</v>
      </c>
      <c r="C325" s="27">
        <v>25000</v>
      </c>
      <c r="E325" s="44">
        <v>24000</v>
      </c>
      <c r="F325" s="56">
        <f t="shared" si="4"/>
        <v>0.96</v>
      </c>
    </row>
    <row r="326" spans="1:6" ht="24" x14ac:dyDescent="0.25">
      <c r="A326" s="19" t="s">
        <v>427</v>
      </c>
      <c r="B326" s="20" t="s">
        <v>428</v>
      </c>
      <c r="C326" s="21">
        <v>8000</v>
      </c>
      <c r="E326" s="42">
        <f>E327</f>
        <v>6950</v>
      </c>
      <c r="F326" s="54">
        <f t="shared" si="4"/>
        <v>0.86875000000000002</v>
      </c>
    </row>
    <row r="327" spans="1:6" x14ac:dyDescent="0.25">
      <c r="A327" s="22" t="s">
        <v>342</v>
      </c>
      <c r="B327" s="23" t="s">
        <v>343</v>
      </c>
      <c r="C327" s="24">
        <v>8000</v>
      </c>
      <c r="E327" s="43">
        <f>E328</f>
        <v>6950</v>
      </c>
      <c r="F327" s="55">
        <f t="shared" si="4"/>
        <v>0.86875000000000002</v>
      </c>
    </row>
    <row r="328" spans="1:6" x14ac:dyDescent="0.25">
      <c r="A328" s="25" t="s">
        <v>344</v>
      </c>
      <c r="B328" s="26" t="s">
        <v>345</v>
      </c>
      <c r="C328" s="27">
        <v>8000</v>
      </c>
      <c r="E328" s="44">
        <v>6950</v>
      </c>
      <c r="F328" s="56">
        <f t="shared" si="4"/>
        <v>0.86875000000000002</v>
      </c>
    </row>
    <row r="329" spans="1:6" ht="24" x14ac:dyDescent="0.25">
      <c r="A329" s="19" t="s">
        <v>429</v>
      </c>
      <c r="B329" s="20" t="s">
        <v>430</v>
      </c>
      <c r="C329" s="21">
        <v>20000</v>
      </c>
      <c r="E329" s="42">
        <f>E330</f>
        <v>16000</v>
      </c>
      <c r="F329" s="54">
        <f t="shared" si="4"/>
        <v>0.8</v>
      </c>
    </row>
    <row r="330" spans="1:6" x14ac:dyDescent="0.25">
      <c r="A330" s="22" t="s">
        <v>26</v>
      </c>
      <c r="B330" s="23" t="s">
        <v>27</v>
      </c>
      <c r="C330" s="24">
        <v>20000</v>
      </c>
      <c r="E330" s="43">
        <f>E331</f>
        <v>16000</v>
      </c>
      <c r="F330" s="55">
        <f t="shared" si="4"/>
        <v>0.8</v>
      </c>
    </row>
    <row r="331" spans="1:6" x14ac:dyDescent="0.25">
      <c r="A331" s="25" t="s">
        <v>301</v>
      </c>
      <c r="B331" s="26" t="s">
        <v>302</v>
      </c>
      <c r="C331" s="27">
        <v>20000</v>
      </c>
      <c r="E331" s="44">
        <v>16000</v>
      </c>
      <c r="F331" s="56">
        <f t="shared" si="4"/>
        <v>0.8</v>
      </c>
    </row>
    <row r="332" spans="1:6" x14ac:dyDescent="0.25">
      <c r="A332" s="22" t="s">
        <v>226</v>
      </c>
      <c r="B332" s="23" t="s">
        <v>227</v>
      </c>
      <c r="C332" s="24">
        <v>0</v>
      </c>
      <c r="E332" s="43">
        <v>0</v>
      </c>
      <c r="F332" s="55">
        <v>0</v>
      </c>
    </row>
    <row r="333" spans="1:6" x14ac:dyDescent="0.25">
      <c r="A333" s="25" t="s">
        <v>228</v>
      </c>
      <c r="B333" s="26" t="s">
        <v>229</v>
      </c>
      <c r="C333" s="27">
        <v>0</v>
      </c>
      <c r="E333" s="44">
        <v>0</v>
      </c>
      <c r="F333" s="56">
        <v>0</v>
      </c>
    </row>
    <row r="334" spans="1:6" x14ac:dyDescent="0.25">
      <c r="A334" s="16" t="s">
        <v>431</v>
      </c>
      <c r="B334" s="17" t="s">
        <v>432</v>
      </c>
      <c r="C334" s="18">
        <v>301000</v>
      </c>
      <c r="E334" s="41">
        <f>E335+E338</f>
        <v>296000</v>
      </c>
      <c r="F334" s="53">
        <f t="shared" si="4"/>
        <v>0.98338870431893688</v>
      </c>
    </row>
    <row r="335" spans="1:6" ht="24" x14ac:dyDescent="0.25">
      <c r="A335" s="19" t="s">
        <v>433</v>
      </c>
      <c r="B335" s="20" t="s">
        <v>434</v>
      </c>
      <c r="C335" s="21">
        <v>260000</v>
      </c>
      <c r="E335" s="42">
        <f>E336</f>
        <v>260000</v>
      </c>
      <c r="F335" s="54">
        <f t="shared" si="4"/>
        <v>1</v>
      </c>
    </row>
    <row r="336" spans="1:6" x14ac:dyDescent="0.25">
      <c r="A336" s="22" t="s">
        <v>26</v>
      </c>
      <c r="B336" s="23" t="s">
        <v>27</v>
      </c>
      <c r="C336" s="24">
        <v>260000</v>
      </c>
      <c r="E336" s="43">
        <f>E337</f>
        <v>260000</v>
      </c>
      <c r="F336" s="55">
        <f t="shared" si="4"/>
        <v>1</v>
      </c>
    </row>
    <row r="337" spans="1:6" x14ac:dyDescent="0.25">
      <c r="A337" s="25" t="s">
        <v>435</v>
      </c>
      <c r="B337" s="26" t="s">
        <v>436</v>
      </c>
      <c r="C337" s="27">
        <v>260000</v>
      </c>
      <c r="E337" s="44">
        <v>260000</v>
      </c>
      <c r="F337" s="56">
        <f t="shared" ref="F337:F400" si="5">E337/C337</f>
        <v>1</v>
      </c>
    </row>
    <row r="338" spans="1:6" ht="24" x14ac:dyDescent="0.25">
      <c r="A338" s="19" t="s">
        <v>437</v>
      </c>
      <c r="B338" s="20" t="s">
        <v>438</v>
      </c>
      <c r="C338" s="21">
        <v>36000</v>
      </c>
      <c r="E338" s="42">
        <f>E339</f>
        <v>36000</v>
      </c>
      <c r="F338" s="54">
        <f t="shared" si="5"/>
        <v>1</v>
      </c>
    </row>
    <row r="339" spans="1:6" x14ac:dyDescent="0.25">
      <c r="A339" s="22" t="s">
        <v>26</v>
      </c>
      <c r="B339" s="23" t="s">
        <v>27</v>
      </c>
      <c r="C339" s="24">
        <v>36000</v>
      </c>
      <c r="E339" s="43">
        <f>E340</f>
        <v>36000</v>
      </c>
      <c r="F339" s="55">
        <f t="shared" si="5"/>
        <v>1</v>
      </c>
    </row>
    <row r="340" spans="1:6" x14ac:dyDescent="0.25">
      <c r="A340" s="25" t="s">
        <v>28</v>
      </c>
      <c r="B340" s="26" t="s">
        <v>29</v>
      </c>
      <c r="C340" s="27">
        <v>36000</v>
      </c>
      <c r="E340" s="44">
        <v>36000</v>
      </c>
      <c r="F340" s="56">
        <f t="shared" si="5"/>
        <v>1</v>
      </c>
    </row>
    <row r="341" spans="1:6" ht="24" x14ac:dyDescent="0.25">
      <c r="A341" s="19" t="s">
        <v>439</v>
      </c>
      <c r="B341" s="20" t="s">
        <v>440</v>
      </c>
      <c r="C341" s="21">
        <v>5000</v>
      </c>
      <c r="E341" s="42">
        <v>0</v>
      </c>
      <c r="F341" s="54">
        <f t="shared" si="5"/>
        <v>0</v>
      </c>
    </row>
    <row r="342" spans="1:6" x14ac:dyDescent="0.25">
      <c r="A342" s="22" t="s">
        <v>26</v>
      </c>
      <c r="B342" s="23" t="s">
        <v>27</v>
      </c>
      <c r="C342" s="24">
        <v>5000</v>
      </c>
      <c r="E342" s="43">
        <v>0</v>
      </c>
      <c r="F342" s="55">
        <f t="shared" si="5"/>
        <v>0</v>
      </c>
    </row>
    <row r="343" spans="1:6" x14ac:dyDescent="0.25">
      <c r="A343" s="25" t="s">
        <v>28</v>
      </c>
      <c r="B343" s="26" t="s">
        <v>29</v>
      </c>
      <c r="C343" s="27">
        <v>5000</v>
      </c>
      <c r="E343" s="44">
        <v>0</v>
      </c>
      <c r="F343" s="56">
        <f t="shared" si="5"/>
        <v>0</v>
      </c>
    </row>
    <row r="344" spans="1:6" x14ac:dyDescent="0.25">
      <c r="A344" s="16" t="s">
        <v>441</v>
      </c>
      <c r="B344" s="17" t="s">
        <v>442</v>
      </c>
      <c r="C344" s="18">
        <v>116000</v>
      </c>
      <c r="E344" s="41">
        <f>E345+E348+E351+E354+E357+E360+E363+E366+E369</f>
        <v>85041.63</v>
      </c>
      <c r="F344" s="53">
        <f t="shared" si="5"/>
        <v>0.73311750000000009</v>
      </c>
    </row>
    <row r="345" spans="1:6" ht="24" x14ac:dyDescent="0.25">
      <c r="A345" s="19" t="s">
        <v>443</v>
      </c>
      <c r="B345" s="20" t="s">
        <v>444</v>
      </c>
      <c r="C345" s="21">
        <v>23000</v>
      </c>
      <c r="E345" s="42">
        <f>E346</f>
        <v>23000</v>
      </c>
      <c r="F345" s="54">
        <f t="shared" si="5"/>
        <v>1</v>
      </c>
    </row>
    <row r="346" spans="1:6" x14ac:dyDescent="0.25">
      <c r="A346" s="22" t="s">
        <v>26</v>
      </c>
      <c r="B346" s="23" t="s">
        <v>27</v>
      </c>
      <c r="C346" s="24">
        <v>23000</v>
      </c>
      <c r="E346" s="43">
        <f>E347</f>
        <v>23000</v>
      </c>
      <c r="F346" s="55">
        <f t="shared" si="5"/>
        <v>1</v>
      </c>
    </row>
    <row r="347" spans="1:6" x14ac:dyDescent="0.25">
      <c r="A347" s="25" t="s">
        <v>28</v>
      </c>
      <c r="B347" s="26" t="s">
        <v>29</v>
      </c>
      <c r="C347" s="27">
        <v>23000</v>
      </c>
      <c r="E347" s="44">
        <v>23000</v>
      </c>
      <c r="F347" s="56">
        <f t="shared" si="5"/>
        <v>1</v>
      </c>
    </row>
    <row r="348" spans="1:6" ht="24" x14ac:dyDescent="0.25">
      <c r="A348" s="19" t="s">
        <v>445</v>
      </c>
      <c r="B348" s="20" t="s">
        <v>446</v>
      </c>
      <c r="C348" s="21">
        <v>3000</v>
      </c>
      <c r="E348" s="42">
        <f>E349</f>
        <v>2625</v>
      </c>
      <c r="F348" s="54">
        <f t="shared" si="5"/>
        <v>0.875</v>
      </c>
    </row>
    <row r="349" spans="1:6" x14ac:dyDescent="0.25">
      <c r="A349" s="22" t="s">
        <v>447</v>
      </c>
      <c r="B349" s="23" t="s">
        <v>448</v>
      </c>
      <c r="C349" s="24">
        <v>3000</v>
      </c>
      <c r="E349" s="43">
        <f>E350</f>
        <v>2625</v>
      </c>
      <c r="F349" s="55">
        <f t="shared" si="5"/>
        <v>0.875</v>
      </c>
    </row>
    <row r="350" spans="1:6" x14ac:dyDescent="0.25">
      <c r="A350" s="25" t="s">
        <v>449</v>
      </c>
      <c r="B350" s="26" t="s">
        <v>450</v>
      </c>
      <c r="C350" s="27">
        <v>3000</v>
      </c>
      <c r="E350" s="44">
        <v>2625</v>
      </c>
      <c r="F350" s="56">
        <f t="shared" si="5"/>
        <v>0.875</v>
      </c>
    </row>
    <row r="351" spans="1:6" ht="24" x14ac:dyDescent="0.25">
      <c r="A351" s="19" t="s">
        <v>451</v>
      </c>
      <c r="B351" s="20" t="s">
        <v>452</v>
      </c>
      <c r="C351" s="21">
        <v>25000</v>
      </c>
      <c r="E351" s="42">
        <f>E352</f>
        <v>22916.63</v>
      </c>
      <c r="F351" s="54">
        <f t="shared" si="5"/>
        <v>0.91666520000000007</v>
      </c>
    </row>
    <row r="352" spans="1:6" x14ac:dyDescent="0.25">
      <c r="A352" s="22" t="s">
        <v>26</v>
      </c>
      <c r="B352" s="23" t="s">
        <v>27</v>
      </c>
      <c r="C352" s="24">
        <v>25000</v>
      </c>
      <c r="E352" s="43">
        <f>E353</f>
        <v>22916.63</v>
      </c>
      <c r="F352" s="55">
        <f t="shared" si="5"/>
        <v>0.91666520000000007</v>
      </c>
    </row>
    <row r="353" spans="1:6" x14ac:dyDescent="0.25">
      <c r="A353" s="25" t="s">
        <v>28</v>
      </c>
      <c r="B353" s="26" t="s">
        <v>29</v>
      </c>
      <c r="C353" s="27">
        <v>25000</v>
      </c>
      <c r="E353" s="44">
        <v>22916.63</v>
      </c>
      <c r="F353" s="56">
        <f t="shared" si="5"/>
        <v>0.91666520000000007</v>
      </c>
    </row>
    <row r="354" spans="1:6" ht="24" x14ac:dyDescent="0.25">
      <c r="A354" s="19" t="s">
        <v>453</v>
      </c>
      <c r="B354" s="20" t="s">
        <v>454</v>
      </c>
      <c r="C354" s="21">
        <v>5000</v>
      </c>
      <c r="E354" s="42">
        <f>E355</f>
        <v>5000</v>
      </c>
      <c r="F354" s="54">
        <f t="shared" si="5"/>
        <v>1</v>
      </c>
    </row>
    <row r="355" spans="1:6" x14ac:dyDescent="0.25">
      <c r="A355" s="22" t="s">
        <v>26</v>
      </c>
      <c r="B355" s="23" t="s">
        <v>27</v>
      </c>
      <c r="C355" s="24">
        <v>5000</v>
      </c>
      <c r="E355" s="43">
        <f>E356</f>
        <v>5000</v>
      </c>
      <c r="F355" s="55">
        <f t="shared" si="5"/>
        <v>1</v>
      </c>
    </row>
    <row r="356" spans="1:6" x14ac:dyDescent="0.25">
      <c r="A356" s="25" t="s">
        <v>28</v>
      </c>
      <c r="B356" s="26" t="s">
        <v>29</v>
      </c>
      <c r="C356" s="27">
        <v>5000</v>
      </c>
      <c r="E356" s="44">
        <v>5000</v>
      </c>
      <c r="F356" s="56">
        <f t="shared" si="5"/>
        <v>1</v>
      </c>
    </row>
    <row r="357" spans="1:6" ht="24" x14ac:dyDescent="0.25">
      <c r="A357" s="19" t="s">
        <v>455</v>
      </c>
      <c r="B357" s="20" t="s">
        <v>456</v>
      </c>
      <c r="C357" s="21">
        <v>5000</v>
      </c>
      <c r="E357" s="42">
        <f>E358</f>
        <v>0</v>
      </c>
      <c r="F357" s="54">
        <f t="shared" si="5"/>
        <v>0</v>
      </c>
    </row>
    <row r="358" spans="1:6" x14ac:dyDescent="0.25">
      <c r="A358" s="22" t="s">
        <v>26</v>
      </c>
      <c r="B358" s="23" t="s">
        <v>27</v>
      </c>
      <c r="C358" s="24">
        <v>5000</v>
      </c>
      <c r="E358" s="43">
        <v>0</v>
      </c>
      <c r="F358" s="55">
        <f t="shared" si="5"/>
        <v>0</v>
      </c>
    </row>
    <row r="359" spans="1:6" x14ac:dyDescent="0.25">
      <c r="A359" s="25" t="s">
        <v>28</v>
      </c>
      <c r="B359" s="26" t="s">
        <v>29</v>
      </c>
      <c r="C359" s="27">
        <v>5000</v>
      </c>
      <c r="E359" s="44">
        <v>0</v>
      </c>
      <c r="F359" s="56">
        <f t="shared" si="5"/>
        <v>0</v>
      </c>
    </row>
    <row r="360" spans="1:6" ht="24" x14ac:dyDescent="0.25">
      <c r="A360" s="19" t="s">
        <v>457</v>
      </c>
      <c r="B360" s="20" t="s">
        <v>458</v>
      </c>
      <c r="C360" s="21">
        <v>25000</v>
      </c>
      <c r="E360" s="42">
        <f>E361</f>
        <v>25000</v>
      </c>
      <c r="F360" s="54">
        <f t="shared" si="5"/>
        <v>1</v>
      </c>
    </row>
    <row r="361" spans="1:6" x14ac:dyDescent="0.25">
      <c r="A361" s="22" t="s">
        <v>26</v>
      </c>
      <c r="B361" s="23" t="s">
        <v>27</v>
      </c>
      <c r="C361" s="24">
        <v>25000</v>
      </c>
      <c r="E361" s="43">
        <f>E362</f>
        <v>25000</v>
      </c>
      <c r="F361" s="55">
        <f t="shared" si="5"/>
        <v>1</v>
      </c>
    </row>
    <row r="362" spans="1:6" x14ac:dyDescent="0.25">
      <c r="A362" s="25" t="s">
        <v>28</v>
      </c>
      <c r="B362" s="26" t="s">
        <v>29</v>
      </c>
      <c r="C362" s="27">
        <v>25000</v>
      </c>
      <c r="E362" s="44">
        <v>25000</v>
      </c>
      <c r="F362" s="56">
        <f t="shared" si="5"/>
        <v>1</v>
      </c>
    </row>
    <row r="363" spans="1:6" ht="24" x14ac:dyDescent="0.25">
      <c r="A363" s="19" t="s">
        <v>459</v>
      </c>
      <c r="B363" s="20" t="s">
        <v>460</v>
      </c>
      <c r="C363" s="21">
        <v>10000</v>
      </c>
      <c r="E363" s="42">
        <f>E364</f>
        <v>0</v>
      </c>
      <c r="F363" s="54">
        <f t="shared" si="5"/>
        <v>0</v>
      </c>
    </row>
    <row r="364" spans="1:6" x14ac:dyDescent="0.25">
      <c r="A364" s="22" t="s">
        <v>26</v>
      </c>
      <c r="B364" s="23" t="s">
        <v>27</v>
      </c>
      <c r="C364" s="24">
        <v>10000</v>
      </c>
      <c r="E364" s="43">
        <v>0</v>
      </c>
      <c r="F364" s="55">
        <f t="shared" si="5"/>
        <v>0</v>
      </c>
    </row>
    <row r="365" spans="1:6" x14ac:dyDescent="0.25">
      <c r="A365" s="25" t="s">
        <v>28</v>
      </c>
      <c r="B365" s="26" t="s">
        <v>29</v>
      </c>
      <c r="C365" s="27">
        <v>10000</v>
      </c>
      <c r="E365" s="44">
        <v>0</v>
      </c>
      <c r="F365" s="56">
        <f t="shared" si="5"/>
        <v>0</v>
      </c>
    </row>
    <row r="366" spans="1:6" ht="24" x14ac:dyDescent="0.25">
      <c r="A366" s="19" t="s">
        <v>461</v>
      </c>
      <c r="B366" s="20" t="s">
        <v>462</v>
      </c>
      <c r="C366" s="21">
        <v>10000</v>
      </c>
      <c r="E366" s="42">
        <v>4000</v>
      </c>
      <c r="F366" s="54">
        <f t="shared" si="5"/>
        <v>0.4</v>
      </c>
    </row>
    <row r="367" spans="1:6" x14ac:dyDescent="0.25">
      <c r="A367" s="22" t="s">
        <v>26</v>
      </c>
      <c r="B367" s="23" t="s">
        <v>27</v>
      </c>
      <c r="C367" s="24">
        <v>10000</v>
      </c>
      <c r="E367" s="43">
        <f>E368</f>
        <v>6500</v>
      </c>
      <c r="F367" s="55">
        <f t="shared" si="5"/>
        <v>0.65</v>
      </c>
    </row>
    <row r="368" spans="1:6" x14ac:dyDescent="0.25">
      <c r="A368" s="25" t="s">
        <v>28</v>
      </c>
      <c r="B368" s="26" t="s">
        <v>29</v>
      </c>
      <c r="C368" s="27">
        <v>10000</v>
      </c>
      <c r="E368" s="44">
        <v>6500</v>
      </c>
      <c r="F368" s="56">
        <f t="shared" si="5"/>
        <v>0.65</v>
      </c>
    </row>
    <row r="369" spans="1:6" ht="24" x14ac:dyDescent="0.25">
      <c r="A369" s="19" t="s">
        <v>463</v>
      </c>
      <c r="B369" s="20" t="s">
        <v>464</v>
      </c>
      <c r="C369" s="21">
        <v>10000</v>
      </c>
      <c r="E369" s="42">
        <v>2500</v>
      </c>
      <c r="F369" s="54">
        <f t="shared" si="5"/>
        <v>0.25</v>
      </c>
    </row>
    <row r="370" spans="1:6" x14ac:dyDescent="0.25">
      <c r="A370" s="22" t="s">
        <v>26</v>
      </c>
      <c r="B370" s="23" t="s">
        <v>27</v>
      </c>
      <c r="C370" s="24">
        <v>10000</v>
      </c>
      <c r="E370" s="43">
        <v>0</v>
      </c>
      <c r="F370" s="55">
        <f t="shared" si="5"/>
        <v>0</v>
      </c>
    </row>
    <row r="371" spans="1:6" x14ac:dyDescent="0.25">
      <c r="A371" s="25" t="s">
        <v>28</v>
      </c>
      <c r="B371" s="26" t="s">
        <v>29</v>
      </c>
      <c r="C371" s="27">
        <v>10000</v>
      </c>
      <c r="E371" s="44">
        <v>0</v>
      </c>
      <c r="F371" s="56">
        <f t="shared" si="5"/>
        <v>0</v>
      </c>
    </row>
    <row r="372" spans="1:6" x14ac:dyDescent="0.25">
      <c r="A372" s="10" t="s">
        <v>465</v>
      </c>
      <c r="B372" s="11" t="s">
        <v>466</v>
      </c>
      <c r="C372" s="12">
        <v>2892000</v>
      </c>
      <c r="E372" s="39">
        <f>E373</f>
        <v>2430234.6100000003</v>
      </c>
      <c r="F372" s="51">
        <f t="shared" si="5"/>
        <v>0.84033008644536666</v>
      </c>
    </row>
    <row r="373" spans="1:6" ht="24" x14ac:dyDescent="0.25">
      <c r="A373" s="13" t="s">
        <v>467</v>
      </c>
      <c r="B373" s="14" t="s">
        <v>468</v>
      </c>
      <c r="C373" s="15">
        <v>2892000</v>
      </c>
      <c r="E373" s="40">
        <f>E374</f>
        <v>2430234.6100000003</v>
      </c>
      <c r="F373" s="52">
        <f t="shared" si="5"/>
        <v>0.84033008644536666</v>
      </c>
    </row>
    <row r="374" spans="1:6" x14ac:dyDescent="0.25">
      <c r="A374" s="16" t="s">
        <v>469</v>
      </c>
      <c r="B374" s="17" t="s">
        <v>470</v>
      </c>
      <c r="C374" s="18">
        <v>2892000</v>
      </c>
      <c r="E374" s="41">
        <f>E375+E428</f>
        <v>2430234.6100000003</v>
      </c>
      <c r="F374" s="53">
        <f t="shared" si="5"/>
        <v>0.84033008644536666</v>
      </c>
    </row>
    <row r="375" spans="1:6" ht="24" x14ac:dyDescent="0.25">
      <c r="A375" s="19" t="s">
        <v>471</v>
      </c>
      <c r="B375" s="20" t="s">
        <v>470</v>
      </c>
      <c r="C375" s="21">
        <v>2862000</v>
      </c>
      <c r="E375" s="42">
        <f>E376</f>
        <v>2430234.6100000003</v>
      </c>
      <c r="F375" s="54">
        <f t="shared" si="5"/>
        <v>0.84913857791754033</v>
      </c>
    </row>
    <row r="376" spans="1:6" x14ac:dyDescent="0.25">
      <c r="A376" s="28" t="s">
        <v>472</v>
      </c>
      <c r="B376" s="29" t="s">
        <v>473</v>
      </c>
      <c r="C376" s="30">
        <v>2862000</v>
      </c>
      <c r="E376" s="45">
        <f>E377+E379+E381+E383+E385+E387+E389+E392+E394+E397+E399+E401+E403+E406+E408+E410+E412+E414+E416+E418+E420+E422+E424+E426</f>
        <v>2430234.6100000003</v>
      </c>
      <c r="F376" s="57">
        <f t="shared" si="5"/>
        <v>0.84913857791754033</v>
      </c>
    </row>
    <row r="377" spans="1:6" x14ac:dyDescent="0.25">
      <c r="A377" s="31" t="s">
        <v>37</v>
      </c>
      <c r="B377" s="32" t="s">
        <v>38</v>
      </c>
      <c r="C377" s="33">
        <v>1255000</v>
      </c>
      <c r="E377" s="46">
        <f>E378</f>
        <v>1133949.8799999999</v>
      </c>
      <c r="F377" s="58">
        <f t="shared" si="5"/>
        <v>0.90354572111553777</v>
      </c>
    </row>
    <row r="378" spans="1:6" x14ac:dyDescent="0.25">
      <c r="A378" s="34" t="s">
        <v>39</v>
      </c>
      <c r="B378" s="35" t="s">
        <v>40</v>
      </c>
      <c r="C378" s="36">
        <v>1255000</v>
      </c>
      <c r="E378" s="47">
        <v>1133949.8799999999</v>
      </c>
      <c r="F378" s="59">
        <f t="shared" si="5"/>
        <v>0.90354572111553777</v>
      </c>
    </row>
    <row r="379" spans="1:6" x14ac:dyDescent="0.25">
      <c r="A379" s="31" t="s">
        <v>41</v>
      </c>
      <c r="B379" s="32" t="s">
        <v>42</v>
      </c>
      <c r="C379" s="33">
        <v>70000</v>
      </c>
      <c r="E379" s="46">
        <f>E380</f>
        <v>61400</v>
      </c>
      <c r="F379" s="58">
        <f t="shared" si="5"/>
        <v>0.87714285714285711</v>
      </c>
    </row>
    <row r="380" spans="1:6" x14ac:dyDescent="0.25">
      <c r="A380" s="34" t="s">
        <v>43</v>
      </c>
      <c r="B380" s="35" t="s">
        <v>44</v>
      </c>
      <c r="C380" s="36">
        <v>70000</v>
      </c>
      <c r="E380" s="47">
        <v>61400</v>
      </c>
      <c r="F380" s="59">
        <f t="shared" si="5"/>
        <v>0.87714285714285711</v>
      </c>
    </row>
    <row r="381" spans="1:6" x14ac:dyDescent="0.25">
      <c r="A381" s="31" t="s">
        <v>49</v>
      </c>
      <c r="B381" s="32" t="s">
        <v>50</v>
      </c>
      <c r="C381" s="33">
        <v>252000</v>
      </c>
      <c r="E381" s="46">
        <f>E382</f>
        <v>187101.46</v>
      </c>
      <c r="F381" s="58">
        <f t="shared" si="5"/>
        <v>0.74246611111111105</v>
      </c>
    </row>
    <row r="382" spans="1:6" x14ac:dyDescent="0.25">
      <c r="A382" s="34" t="s">
        <v>51</v>
      </c>
      <c r="B382" s="35" t="s">
        <v>50</v>
      </c>
      <c r="C382" s="36">
        <v>252000</v>
      </c>
      <c r="E382" s="47">
        <v>187101.46</v>
      </c>
      <c r="F382" s="59">
        <f t="shared" si="5"/>
        <v>0.74246611111111105</v>
      </c>
    </row>
    <row r="383" spans="1:6" x14ac:dyDescent="0.25">
      <c r="A383" s="31" t="s">
        <v>58</v>
      </c>
      <c r="B383" s="32" t="s">
        <v>59</v>
      </c>
      <c r="C383" s="33">
        <v>50000</v>
      </c>
      <c r="E383" s="46">
        <f>E384</f>
        <v>41852.629999999997</v>
      </c>
      <c r="F383" s="58">
        <f t="shared" si="5"/>
        <v>0.83705259999999992</v>
      </c>
    </row>
    <row r="384" spans="1:6" x14ac:dyDescent="0.25">
      <c r="A384" s="34" t="s">
        <v>60</v>
      </c>
      <c r="B384" s="35" t="s">
        <v>61</v>
      </c>
      <c r="C384" s="36">
        <v>50000</v>
      </c>
      <c r="E384" s="47">
        <v>41852.629999999997</v>
      </c>
      <c r="F384" s="59">
        <f t="shared" si="5"/>
        <v>0.83705259999999992</v>
      </c>
    </row>
    <row r="385" spans="1:6" x14ac:dyDescent="0.25">
      <c r="A385" s="31" t="s">
        <v>62</v>
      </c>
      <c r="B385" s="32" t="s">
        <v>63</v>
      </c>
      <c r="C385" s="33">
        <v>5000</v>
      </c>
      <c r="E385" s="46">
        <f>E386</f>
        <v>2770</v>
      </c>
      <c r="F385" s="58">
        <f t="shared" si="5"/>
        <v>0.55400000000000005</v>
      </c>
    </row>
    <row r="386" spans="1:6" x14ac:dyDescent="0.25">
      <c r="A386" s="34" t="s">
        <v>64</v>
      </c>
      <c r="B386" s="35" t="s">
        <v>65</v>
      </c>
      <c r="C386" s="36">
        <v>5000</v>
      </c>
      <c r="E386" s="47">
        <v>2770</v>
      </c>
      <c r="F386" s="59">
        <f t="shared" si="5"/>
        <v>0.55400000000000005</v>
      </c>
    </row>
    <row r="387" spans="1:6" x14ac:dyDescent="0.25">
      <c r="A387" s="31" t="s">
        <v>474</v>
      </c>
      <c r="B387" s="32" t="s">
        <v>475</v>
      </c>
      <c r="C387" s="33">
        <v>5000</v>
      </c>
      <c r="E387" s="46">
        <f>E388</f>
        <v>3502</v>
      </c>
      <c r="F387" s="58">
        <f t="shared" si="5"/>
        <v>0.70040000000000002</v>
      </c>
    </row>
    <row r="388" spans="1:6" x14ac:dyDescent="0.25">
      <c r="A388" s="34" t="s">
        <v>476</v>
      </c>
      <c r="B388" s="35" t="s">
        <v>475</v>
      </c>
      <c r="C388" s="36">
        <v>5000</v>
      </c>
      <c r="E388" s="47">
        <v>3502</v>
      </c>
      <c r="F388" s="59">
        <f t="shared" si="5"/>
        <v>0.70040000000000002</v>
      </c>
    </row>
    <row r="389" spans="1:6" x14ac:dyDescent="0.25">
      <c r="A389" s="31" t="s">
        <v>70</v>
      </c>
      <c r="B389" s="32" t="s">
        <v>71</v>
      </c>
      <c r="C389" s="33">
        <v>87500</v>
      </c>
      <c r="E389" s="46">
        <f>E390+E391</f>
        <v>45888.86</v>
      </c>
      <c r="F389" s="58">
        <f t="shared" si="5"/>
        <v>0.52444411428571425</v>
      </c>
    </row>
    <row r="390" spans="1:6" x14ac:dyDescent="0.25">
      <c r="A390" s="34" t="s">
        <v>72</v>
      </c>
      <c r="B390" s="35" t="s">
        <v>73</v>
      </c>
      <c r="C390" s="36">
        <v>47500</v>
      </c>
      <c r="E390" s="47">
        <v>13539.44</v>
      </c>
      <c r="F390" s="59">
        <f t="shared" si="5"/>
        <v>0.28504084210526315</v>
      </c>
    </row>
    <row r="391" spans="1:6" x14ac:dyDescent="0.25">
      <c r="A391" s="34" t="s">
        <v>76</v>
      </c>
      <c r="B391" s="35" t="s">
        <v>77</v>
      </c>
      <c r="C391" s="36">
        <v>40000</v>
      </c>
      <c r="E391" s="47">
        <v>32349.42</v>
      </c>
      <c r="F391" s="59">
        <f t="shared" si="5"/>
        <v>0.80873549999999994</v>
      </c>
    </row>
    <row r="392" spans="1:6" x14ac:dyDescent="0.25">
      <c r="A392" s="31" t="s">
        <v>477</v>
      </c>
      <c r="B392" s="32" t="s">
        <v>478</v>
      </c>
      <c r="C392" s="33">
        <v>122500</v>
      </c>
      <c r="E392" s="46">
        <f>E393</f>
        <v>122414.31</v>
      </c>
      <c r="F392" s="58">
        <f t="shared" si="5"/>
        <v>0.99930048979591835</v>
      </c>
    </row>
    <row r="393" spans="1:6" x14ac:dyDescent="0.25">
      <c r="A393" s="34" t="s">
        <v>479</v>
      </c>
      <c r="B393" s="35" t="s">
        <v>480</v>
      </c>
      <c r="C393" s="36">
        <v>122500</v>
      </c>
      <c r="E393" s="47">
        <v>122414.31</v>
      </c>
      <c r="F393" s="59">
        <f t="shared" si="5"/>
        <v>0.99930048979591835</v>
      </c>
    </row>
    <row r="394" spans="1:6" x14ac:dyDescent="0.25">
      <c r="A394" s="31" t="s">
        <v>78</v>
      </c>
      <c r="B394" s="32" t="s">
        <v>79</v>
      </c>
      <c r="C394" s="33">
        <v>155000</v>
      </c>
      <c r="E394" s="46">
        <f>E395+E396</f>
        <v>69141.63</v>
      </c>
      <c r="F394" s="58">
        <f t="shared" si="5"/>
        <v>0.44607503225806455</v>
      </c>
    </row>
    <row r="395" spans="1:6" x14ac:dyDescent="0.25">
      <c r="A395" s="34" t="s">
        <v>80</v>
      </c>
      <c r="B395" s="35" t="s">
        <v>81</v>
      </c>
      <c r="C395" s="36">
        <v>40000</v>
      </c>
      <c r="E395" s="47">
        <v>30577.21</v>
      </c>
      <c r="F395" s="59">
        <f t="shared" si="5"/>
        <v>0.76443024999999998</v>
      </c>
    </row>
    <row r="396" spans="1:6" x14ac:dyDescent="0.25">
      <c r="A396" s="34" t="s">
        <v>82</v>
      </c>
      <c r="B396" s="35" t="s">
        <v>83</v>
      </c>
      <c r="C396" s="36">
        <v>115000</v>
      </c>
      <c r="E396" s="47">
        <v>38564.42</v>
      </c>
      <c r="F396" s="59">
        <f t="shared" si="5"/>
        <v>0.33534278260869566</v>
      </c>
    </row>
    <row r="397" spans="1:6" x14ac:dyDescent="0.25">
      <c r="A397" s="31" t="s">
        <v>92</v>
      </c>
      <c r="B397" s="32" t="s">
        <v>93</v>
      </c>
      <c r="C397" s="33">
        <v>50000</v>
      </c>
      <c r="E397" s="46">
        <f>E398</f>
        <v>49035.33</v>
      </c>
      <c r="F397" s="58">
        <f t="shared" si="5"/>
        <v>0.98070659999999998</v>
      </c>
    </row>
    <row r="398" spans="1:6" x14ac:dyDescent="0.25">
      <c r="A398" s="34" t="s">
        <v>94</v>
      </c>
      <c r="B398" s="35" t="s">
        <v>95</v>
      </c>
      <c r="C398" s="36">
        <v>50000</v>
      </c>
      <c r="E398" s="47">
        <v>49035.33</v>
      </c>
      <c r="F398" s="59">
        <f t="shared" si="5"/>
        <v>0.98070659999999998</v>
      </c>
    </row>
    <row r="399" spans="1:6" x14ac:dyDescent="0.25">
      <c r="A399" s="31" t="s">
        <v>101</v>
      </c>
      <c r="B399" s="32" t="s">
        <v>102</v>
      </c>
      <c r="C399" s="33">
        <v>7000</v>
      </c>
      <c r="E399" s="46">
        <f>E400</f>
        <v>2544.62</v>
      </c>
      <c r="F399" s="58">
        <f t="shared" si="5"/>
        <v>0.36351714285714282</v>
      </c>
    </row>
    <row r="400" spans="1:6" x14ac:dyDescent="0.25">
      <c r="A400" s="34" t="s">
        <v>103</v>
      </c>
      <c r="B400" s="35" t="s">
        <v>104</v>
      </c>
      <c r="C400" s="36">
        <v>7000</v>
      </c>
      <c r="E400" s="47">
        <v>2544.62</v>
      </c>
      <c r="F400" s="59">
        <f t="shared" si="5"/>
        <v>0.36351714285714282</v>
      </c>
    </row>
    <row r="401" spans="1:6" x14ac:dyDescent="0.25">
      <c r="A401" s="31" t="s">
        <v>109</v>
      </c>
      <c r="B401" s="32" t="s">
        <v>110</v>
      </c>
      <c r="C401" s="33">
        <v>15000</v>
      </c>
      <c r="E401" s="46">
        <f>E402</f>
        <v>0</v>
      </c>
      <c r="F401" s="58">
        <f t="shared" ref="F401:F464" si="6">E401/C401</f>
        <v>0</v>
      </c>
    </row>
    <row r="402" spans="1:6" x14ac:dyDescent="0.25">
      <c r="A402" s="34" t="s">
        <v>234</v>
      </c>
      <c r="B402" s="35" t="s">
        <v>235</v>
      </c>
      <c r="C402" s="36">
        <v>15000</v>
      </c>
      <c r="E402" s="47">
        <v>0</v>
      </c>
      <c r="F402" s="59">
        <f t="shared" si="6"/>
        <v>0</v>
      </c>
    </row>
    <row r="403" spans="1:6" x14ac:dyDescent="0.25">
      <c r="A403" s="31" t="s">
        <v>119</v>
      </c>
      <c r="B403" s="32" t="s">
        <v>120</v>
      </c>
      <c r="C403" s="33">
        <v>25000</v>
      </c>
      <c r="E403" s="46">
        <f>E404+E405</f>
        <v>12888.69</v>
      </c>
      <c r="F403" s="58">
        <f t="shared" si="6"/>
        <v>0.51554759999999999</v>
      </c>
    </row>
    <row r="404" spans="1:6" x14ac:dyDescent="0.25">
      <c r="A404" s="34" t="s">
        <v>121</v>
      </c>
      <c r="B404" s="35" t="s">
        <v>122</v>
      </c>
      <c r="C404" s="36">
        <v>22000</v>
      </c>
      <c r="E404" s="47">
        <v>10351.290000000001</v>
      </c>
      <c r="F404" s="59">
        <f t="shared" si="6"/>
        <v>0.47051318181818186</v>
      </c>
    </row>
    <row r="405" spans="1:6" x14ac:dyDescent="0.25">
      <c r="A405" s="34" t="s">
        <v>123</v>
      </c>
      <c r="B405" s="35" t="s">
        <v>124</v>
      </c>
      <c r="C405" s="36">
        <v>3000</v>
      </c>
      <c r="E405" s="47">
        <v>2537.4</v>
      </c>
      <c r="F405" s="59">
        <f t="shared" si="6"/>
        <v>0.8458</v>
      </c>
    </row>
    <row r="406" spans="1:6" x14ac:dyDescent="0.25">
      <c r="A406" s="31" t="s">
        <v>342</v>
      </c>
      <c r="B406" s="32" t="s">
        <v>343</v>
      </c>
      <c r="C406" s="33">
        <v>13000</v>
      </c>
      <c r="E406" s="46">
        <f>E407</f>
        <v>7055</v>
      </c>
      <c r="F406" s="58">
        <f t="shared" si="6"/>
        <v>0.5426923076923077</v>
      </c>
    </row>
    <row r="407" spans="1:6" x14ac:dyDescent="0.25">
      <c r="A407" s="34" t="s">
        <v>425</v>
      </c>
      <c r="B407" s="35" t="s">
        <v>426</v>
      </c>
      <c r="C407" s="36">
        <v>13000</v>
      </c>
      <c r="E407" s="47">
        <v>7055</v>
      </c>
      <c r="F407" s="59">
        <f t="shared" si="6"/>
        <v>0.5426923076923077</v>
      </c>
    </row>
    <row r="408" spans="1:6" x14ac:dyDescent="0.25">
      <c r="A408" s="31" t="s">
        <v>127</v>
      </c>
      <c r="B408" s="32" t="s">
        <v>128</v>
      </c>
      <c r="C408" s="33">
        <v>30000</v>
      </c>
      <c r="E408" s="46">
        <f>E409</f>
        <v>23659.78</v>
      </c>
      <c r="F408" s="58">
        <f t="shared" si="6"/>
        <v>0.78865933333333327</v>
      </c>
    </row>
    <row r="409" spans="1:6" x14ac:dyDescent="0.25">
      <c r="A409" s="34" t="s">
        <v>137</v>
      </c>
      <c r="B409" s="35" t="s">
        <v>138</v>
      </c>
      <c r="C409" s="36">
        <v>30000</v>
      </c>
      <c r="E409" s="47">
        <v>23659.78</v>
      </c>
      <c r="F409" s="59">
        <f t="shared" si="6"/>
        <v>0.78865933333333327</v>
      </c>
    </row>
    <row r="410" spans="1:6" x14ac:dyDescent="0.25">
      <c r="A410" s="31" t="s">
        <v>139</v>
      </c>
      <c r="B410" s="32" t="s">
        <v>140</v>
      </c>
      <c r="C410" s="33">
        <v>10000</v>
      </c>
      <c r="E410" s="46">
        <f>E411</f>
        <v>6104</v>
      </c>
      <c r="F410" s="58">
        <f t="shared" si="6"/>
        <v>0.61040000000000005</v>
      </c>
    </row>
    <row r="411" spans="1:6" x14ac:dyDescent="0.25">
      <c r="A411" s="34" t="s">
        <v>143</v>
      </c>
      <c r="B411" s="35" t="s">
        <v>144</v>
      </c>
      <c r="C411" s="36">
        <v>10000</v>
      </c>
      <c r="E411" s="47">
        <v>6104</v>
      </c>
      <c r="F411" s="59">
        <f t="shared" si="6"/>
        <v>0.61040000000000005</v>
      </c>
    </row>
    <row r="412" spans="1:6" x14ac:dyDescent="0.25">
      <c r="A412" s="31" t="s">
        <v>145</v>
      </c>
      <c r="B412" s="32" t="s">
        <v>146</v>
      </c>
      <c r="C412" s="33">
        <v>5000</v>
      </c>
      <c r="E412" s="46">
        <f>E413</f>
        <v>5000</v>
      </c>
      <c r="F412" s="58">
        <f t="shared" si="6"/>
        <v>1</v>
      </c>
    </row>
    <row r="413" spans="1:6" x14ac:dyDescent="0.25">
      <c r="A413" s="34" t="s">
        <v>151</v>
      </c>
      <c r="B413" s="35" t="s">
        <v>152</v>
      </c>
      <c r="C413" s="36">
        <v>5000</v>
      </c>
      <c r="E413" s="47">
        <v>5000</v>
      </c>
      <c r="F413" s="59">
        <f t="shared" si="6"/>
        <v>1</v>
      </c>
    </row>
    <row r="414" spans="1:6" x14ac:dyDescent="0.25">
      <c r="A414" s="31" t="s">
        <v>159</v>
      </c>
      <c r="B414" s="32" t="s">
        <v>160</v>
      </c>
      <c r="C414" s="33">
        <v>15000</v>
      </c>
      <c r="E414" s="46">
        <f>E415</f>
        <v>10353.35</v>
      </c>
      <c r="F414" s="58">
        <f t="shared" si="6"/>
        <v>0.69022333333333341</v>
      </c>
    </row>
    <row r="415" spans="1:6" x14ac:dyDescent="0.25">
      <c r="A415" s="34" t="s">
        <v>165</v>
      </c>
      <c r="B415" s="35" t="s">
        <v>166</v>
      </c>
      <c r="C415" s="36">
        <v>15000</v>
      </c>
      <c r="E415" s="47">
        <v>10353.35</v>
      </c>
      <c r="F415" s="59">
        <f t="shared" si="6"/>
        <v>0.69022333333333341</v>
      </c>
    </row>
    <row r="416" spans="1:6" x14ac:dyDescent="0.25">
      <c r="A416" s="31" t="s">
        <v>183</v>
      </c>
      <c r="B416" s="32" t="s">
        <v>184</v>
      </c>
      <c r="C416" s="33">
        <v>75000</v>
      </c>
      <c r="E416" s="46">
        <f>E417</f>
        <v>66575.8</v>
      </c>
      <c r="F416" s="58">
        <f t="shared" si="6"/>
        <v>0.88767733333333332</v>
      </c>
    </row>
    <row r="417" spans="1:6" x14ac:dyDescent="0.25">
      <c r="A417" s="34" t="s">
        <v>185</v>
      </c>
      <c r="B417" s="35" t="s">
        <v>184</v>
      </c>
      <c r="C417" s="36">
        <v>75000</v>
      </c>
      <c r="E417" s="47">
        <v>66575.8</v>
      </c>
      <c r="F417" s="59">
        <f t="shared" si="6"/>
        <v>0.88767733333333332</v>
      </c>
    </row>
    <row r="418" spans="1:6" x14ac:dyDescent="0.25">
      <c r="A418" s="31" t="s">
        <v>188</v>
      </c>
      <c r="B418" s="32" t="s">
        <v>189</v>
      </c>
      <c r="C418" s="33">
        <v>5000</v>
      </c>
      <c r="E418" s="46">
        <f>E419</f>
        <v>4729.18</v>
      </c>
      <c r="F418" s="58">
        <f t="shared" si="6"/>
        <v>0.94583600000000001</v>
      </c>
    </row>
    <row r="419" spans="1:6" x14ac:dyDescent="0.25">
      <c r="A419" s="34" t="s">
        <v>190</v>
      </c>
      <c r="B419" s="35" t="s">
        <v>191</v>
      </c>
      <c r="C419" s="36">
        <v>5000</v>
      </c>
      <c r="E419" s="47">
        <v>4729.18</v>
      </c>
      <c r="F419" s="59">
        <f t="shared" si="6"/>
        <v>0.94583600000000001</v>
      </c>
    </row>
    <row r="420" spans="1:6" x14ac:dyDescent="0.25">
      <c r="A420" s="31" t="s">
        <v>192</v>
      </c>
      <c r="B420" s="32" t="s">
        <v>193</v>
      </c>
      <c r="C420" s="33">
        <v>30000</v>
      </c>
      <c r="E420" s="46">
        <f>E421</f>
        <v>9721.92</v>
      </c>
      <c r="F420" s="58">
        <f t="shared" si="6"/>
        <v>0.32406400000000002</v>
      </c>
    </row>
    <row r="421" spans="1:6" x14ac:dyDescent="0.25">
      <c r="A421" s="34" t="s">
        <v>194</v>
      </c>
      <c r="B421" s="35" t="s">
        <v>195</v>
      </c>
      <c r="C421" s="36">
        <v>30000</v>
      </c>
      <c r="E421" s="47">
        <v>9721.92</v>
      </c>
      <c r="F421" s="59">
        <f t="shared" si="6"/>
        <v>0.32406400000000002</v>
      </c>
    </row>
    <row r="422" spans="1:6" x14ac:dyDescent="0.25">
      <c r="A422" s="31" t="s">
        <v>266</v>
      </c>
      <c r="B422" s="32" t="s">
        <v>267</v>
      </c>
      <c r="C422" s="33">
        <v>10000</v>
      </c>
      <c r="E422" s="46">
        <f>E423</f>
        <v>8793.75</v>
      </c>
      <c r="F422" s="58">
        <f t="shared" si="6"/>
        <v>0.87937500000000002</v>
      </c>
    </row>
    <row r="423" spans="1:6" x14ac:dyDescent="0.25">
      <c r="A423" s="34" t="s">
        <v>270</v>
      </c>
      <c r="B423" s="35" t="s">
        <v>271</v>
      </c>
      <c r="C423" s="36">
        <v>10000</v>
      </c>
      <c r="E423" s="47">
        <v>8793.75</v>
      </c>
      <c r="F423" s="59">
        <f t="shared" si="6"/>
        <v>0.87937500000000002</v>
      </c>
    </row>
    <row r="424" spans="1:6" x14ac:dyDescent="0.25">
      <c r="A424" s="31" t="s">
        <v>226</v>
      </c>
      <c r="B424" s="32" t="s">
        <v>227</v>
      </c>
      <c r="C424" s="33">
        <v>40000</v>
      </c>
      <c r="E424" s="46">
        <f>E425</f>
        <v>37752.46</v>
      </c>
      <c r="F424" s="58">
        <f t="shared" si="6"/>
        <v>0.94381150000000003</v>
      </c>
    </row>
    <row r="425" spans="1:6" x14ac:dyDescent="0.25">
      <c r="A425" s="34" t="s">
        <v>228</v>
      </c>
      <c r="B425" s="35" t="s">
        <v>229</v>
      </c>
      <c r="C425" s="36">
        <v>40000</v>
      </c>
      <c r="E425" s="47">
        <v>37752.46</v>
      </c>
      <c r="F425" s="59">
        <f t="shared" si="6"/>
        <v>0.94381150000000003</v>
      </c>
    </row>
    <row r="426" spans="1:6" ht="24" x14ac:dyDescent="0.25">
      <c r="A426" s="31" t="s">
        <v>481</v>
      </c>
      <c r="B426" s="32" t="s">
        <v>482</v>
      </c>
      <c r="C426" s="33">
        <v>530000</v>
      </c>
      <c r="E426" s="46">
        <f>E427</f>
        <v>517999.96</v>
      </c>
      <c r="F426" s="58">
        <f t="shared" si="6"/>
        <v>0.97735841509433963</v>
      </c>
    </row>
    <row r="427" spans="1:6" ht="24" x14ac:dyDescent="0.25">
      <c r="A427" s="34" t="s">
        <v>483</v>
      </c>
      <c r="B427" s="35" t="s">
        <v>484</v>
      </c>
      <c r="C427" s="36">
        <v>530000</v>
      </c>
      <c r="E427" s="47">
        <v>517999.96</v>
      </c>
      <c r="F427" s="59">
        <f t="shared" si="6"/>
        <v>0.97735841509433963</v>
      </c>
    </row>
    <row r="428" spans="1:6" ht="24" x14ac:dyDescent="0.25">
      <c r="A428" s="19" t="s">
        <v>485</v>
      </c>
      <c r="B428" s="20" t="s">
        <v>486</v>
      </c>
      <c r="C428" s="21">
        <v>30000</v>
      </c>
      <c r="E428" s="42">
        <f>E429</f>
        <v>0</v>
      </c>
      <c r="F428" s="54">
        <f t="shared" si="6"/>
        <v>0</v>
      </c>
    </row>
    <row r="429" spans="1:6" x14ac:dyDescent="0.25">
      <c r="A429" s="28" t="s">
        <v>472</v>
      </c>
      <c r="B429" s="29" t="s">
        <v>473</v>
      </c>
      <c r="C429" s="30">
        <v>30000</v>
      </c>
      <c r="E429" s="45">
        <f>E430</f>
        <v>0</v>
      </c>
      <c r="F429" s="57">
        <f t="shared" si="6"/>
        <v>0</v>
      </c>
    </row>
    <row r="430" spans="1:6" x14ac:dyDescent="0.25">
      <c r="A430" s="31" t="s">
        <v>244</v>
      </c>
      <c r="B430" s="32" t="s">
        <v>245</v>
      </c>
      <c r="C430" s="33">
        <v>30000</v>
      </c>
      <c r="E430" s="46">
        <v>0</v>
      </c>
      <c r="F430" s="58">
        <f t="shared" si="6"/>
        <v>0</v>
      </c>
    </row>
    <row r="431" spans="1:6" x14ac:dyDescent="0.25">
      <c r="A431" s="34" t="s">
        <v>246</v>
      </c>
      <c r="B431" s="35" t="s">
        <v>247</v>
      </c>
      <c r="C431" s="36">
        <v>30000</v>
      </c>
      <c r="E431" s="47">
        <v>0</v>
      </c>
      <c r="F431" s="59">
        <f t="shared" si="6"/>
        <v>0</v>
      </c>
    </row>
    <row r="432" spans="1:6" x14ac:dyDescent="0.25">
      <c r="A432" s="10" t="s">
        <v>487</v>
      </c>
      <c r="B432" s="11" t="s">
        <v>488</v>
      </c>
      <c r="C432" s="12">
        <v>303500</v>
      </c>
      <c r="E432" s="39">
        <f>E433</f>
        <v>178047.01999999996</v>
      </c>
      <c r="F432" s="51">
        <f t="shared" si="6"/>
        <v>0.5866458649093903</v>
      </c>
    </row>
    <row r="433" spans="1:6" ht="24" x14ac:dyDescent="0.25">
      <c r="A433" s="13" t="s">
        <v>489</v>
      </c>
      <c r="B433" s="14" t="s">
        <v>490</v>
      </c>
      <c r="C433" s="15">
        <v>303500</v>
      </c>
      <c r="E433" s="40">
        <f>E434</f>
        <v>178047.01999999996</v>
      </c>
      <c r="F433" s="52">
        <f t="shared" si="6"/>
        <v>0.5866458649093903</v>
      </c>
    </row>
    <row r="434" spans="1:6" x14ac:dyDescent="0.25">
      <c r="A434" s="16" t="s">
        <v>491</v>
      </c>
      <c r="B434" s="17" t="s">
        <v>492</v>
      </c>
      <c r="C434" s="18">
        <v>303500</v>
      </c>
      <c r="E434" s="41">
        <f>E435+E460</f>
        <v>178047.01999999996</v>
      </c>
      <c r="F434" s="53">
        <f t="shared" si="6"/>
        <v>0.5866458649093903</v>
      </c>
    </row>
    <row r="435" spans="1:6" ht="24" x14ac:dyDescent="0.25">
      <c r="A435" s="19" t="s">
        <v>493</v>
      </c>
      <c r="B435" s="20" t="s">
        <v>494</v>
      </c>
      <c r="C435" s="21">
        <v>261500</v>
      </c>
      <c r="E435" s="42">
        <f>E436</f>
        <v>139008.12999999998</v>
      </c>
      <c r="F435" s="54">
        <f t="shared" si="6"/>
        <v>0.53157984703632877</v>
      </c>
    </row>
    <row r="436" spans="1:6" x14ac:dyDescent="0.25">
      <c r="A436" s="28" t="s">
        <v>495</v>
      </c>
      <c r="B436" s="29" t="s">
        <v>496</v>
      </c>
      <c r="C436" s="30">
        <v>261500</v>
      </c>
      <c r="E436" s="45">
        <f>E437+E439+E441+E443+E445+E447+E450+E452+E454+E456+E458</f>
        <v>139008.12999999998</v>
      </c>
      <c r="F436" s="57">
        <f t="shared" si="6"/>
        <v>0.53157984703632877</v>
      </c>
    </row>
    <row r="437" spans="1:6" x14ac:dyDescent="0.25">
      <c r="A437" s="31" t="s">
        <v>37</v>
      </c>
      <c r="B437" s="32" t="s">
        <v>38</v>
      </c>
      <c r="C437" s="33">
        <v>115000</v>
      </c>
      <c r="E437" s="46">
        <f>E438</f>
        <v>83550.429999999993</v>
      </c>
      <c r="F437" s="58">
        <f t="shared" si="6"/>
        <v>0.72652547826086955</v>
      </c>
    </row>
    <row r="438" spans="1:6" x14ac:dyDescent="0.25">
      <c r="A438" s="34" t="s">
        <v>39</v>
      </c>
      <c r="B438" s="35" t="s">
        <v>40</v>
      </c>
      <c r="C438" s="36">
        <v>115000</v>
      </c>
      <c r="E438" s="47">
        <v>83550.429999999993</v>
      </c>
      <c r="F438" s="59">
        <f t="shared" si="6"/>
        <v>0.72652547826086955</v>
      </c>
    </row>
    <row r="439" spans="1:6" x14ac:dyDescent="0.25">
      <c r="A439" s="31" t="s">
        <v>41</v>
      </c>
      <c r="B439" s="32" t="s">
        <v>42</v>
      </c>
      <c r="C439" s="33">
        <v>6000</v>
      </c>
      <c r="E439" s="46">
        <f>E440</f>
        <v>4500</v>
      </c>
      <c r="F439" s="58">
        <f t="shared" si="6"/>
        <v>0.75</v>
      </c>
    </row>
    <row r="440" spans="1:6" x14ac:dyDescent="0.25">
      <c r="A440" s="34" t="s">
        <v>43</v>
      </c>
      <c r="B440" s="35" t="s">
        <v>44</v>
      </c>
      <c r="C440" s="36">
        <v>6000</v>
      </c>
      <c r="E440" s="47">
        <v>4500</v>
      </c>
      <c r="F440" s="59">
        <f t="shared" si="6"/>
        <v>0.75</v>
      </c>
    </row>
    <row r="441" spans="1:6" x14ac:dyDescent="0.25">
      <c r="A441" s="31" t="s">
        <v>49</v>
      </c>
      <c r="B441" s="32" t="s">
        <v>50</v>
      </c>
      <c r="C441" s="33">
        <v>21000</v>
      </c>
      <c r="E441" s="46">
        <f>E442</f>
        <v>13785.83</v>
      </c>
      <c r="F441" s="58">
        <f t="shared" si="6"/>
        <v>0.65646809523809524</v>
      </c>
    </row>
    <row r="442" spans="1:6" x14ac:dyDescent="0.25">
      <c r="A442" s="34" t="s">
        <v>51</v>
      </c>
      <c r="B442" s="35" t="s">
        <v>50</v>
      </c>
      <c r="C442" s="36">
        <v>21000</v>
      </c>
      <c r="E442" s="47">
        <v>13785.83</v>
      </c>
      <c r="F442" s="59">
        <f t="shared" si="6"/>
        <v>0.65646809523809524</v>
      </c>
    </row>
    <row r="443" spans="1:6" x14ac:dyDescent="0.25">
      <c r="A443" s="31" t="s">
        <v>52</v>
      </c>
      <c r="B443" s="32" t="s">
        <v>53</v>
      </c>
      <c r="C443" s="33">
        <v>2000</v>
      </c>
      <c r="E443" s="46">
        <f>E444</f>
        <v>100</v>
      </c>
      <c r="F443" s="58">
        <f t="shared" si="6"/>
        <v>0.05</v>
      </c>
    </row>
    <row r="444" spans="1:6" x14ac:dyDescent="0.25">
      <c r="A444" s="34" t="s">
        <v>56</v>
      </c>
      <c r="B444" s="35" t="s">
        <v>57</v>
      </c>
      <c r="C444" s="36">
        <v>2000</v>
      </c>
      <c r="E444" s="47">
        <v>100</v>
      </c>
      <c r="F444" s="59">
        <f t="shared" si="6"/>
        <v>0.05</v>
      </c>
    </row>
    <row r="445" spans="1:6" x14ac:dyDescent="0.25">
      <c r="A445" s="31" t="s">
        <v>58</v>
      </c>
      <c r="B445" s="32" t="s">
        <v>59</v>
      </c>
      <c r="C445" s="33">
        <v>5000</v>
      </c>
      <c r="E445" s="46">
        <f>E446</f>
        <v>1371.48</v>
      </c>
      <c r="F445" s="58">
        <f t="shared" si="6"/>
        <v>0.27429599999999998</v>
      </c>
    </row>
    <row r="446" spans="1:6" x14ac:dyDescent="0.25">
      <c r="A446" s="34" t="s">
        <v>60</v>
      </c>
      <c r="B446" s="35" t="s">
        <v>61</v>
      </c>
      <c r="C446" s="36">
        <v>5000</v>
      </c>
      <c r="E446" s="47">
        <v>1371.48</v>
      </c>
      <c r="F446" s="59">
        <f t="shared" si="6"/>
        <v>0.27429599999999998</v>
      </c>
    </row>
    <row r="447" spans="1:6" x14ac:dyDescent="0.25">
      <c r="A447" s="31" t="s">
        <v>78</v>
      </c>
      <c r="B447" s="32" t="s">
        <v>79</v>
      </c>
      <c r="C447" s="33">
        <v>62500</v>
      </c>
      <c r="E447" s="46">
        <f>E448+E449</f>
        <v>11002.57</v>
      </c>
      <c r="F447" s="58">
        <f t="shared" si="6"/>
        <v>0.17604112</v>
      </c>
    </row>
    <row r="448" spans="1:6" x14ac:dyDescent="0.25">
      <c r="A448" s="34" t="s">
        <v>80</v>
      </c>
      <c r="B448" s="35" t="s">
        <v>81</v>
      </c>
      <c r="C448" s="36">
        <v>25000</v>
      </c>
      <c r="E448" s="47">
        <v>6074.38</v>
      </c>
      <c r="F448" s="59">
        <f t="shared" si="6"/>
        <v>0.2429752</v>
      </c>
    </row>
    <row r="449" spans="1:6" x14ac:dyDescent="0.25">
      <c r="A449" s="34" t="s">
        <v>82</v>
      </c>
      <c r="B449" s="35" t="s">
        <v>83</v>
      </c>
      <c r="C449" s="36">
        <v>37500</v>
      </c>
      <c r="E449" s="47">
        <v>4928.1899999999996</v>
      </c>
      <c r="F449" s="59">
        <f t="shared" si="6"/>
        <v>0.13141839999999999</v>
      </c>
    </row>
    <row r="450" spans="1:6" x14ac:dyDescent="0.25">
      <c r="A450" s="31" t="s">
        <v>92</v>
      </c>
      <c r="B450" s="32" t="s">
        <v>93</v>
      </c>
      <c r="C450" s="33">
        <v>5000</v>
      </c>
      <c r="E450" s="46">
        <f>E451</f>
        <v>291.5</v>
      </c>
      <c r="F450" s="58">
        <f t="shared" si="6"/>
        <v>5.8299999999999998E-2</v>
      </c>
    </row>
    <row r="451" spans="1:6" x14ac:dyDescent="0.25">
      <c r="A451" s="34" t="s">
        <v>94</v>
      </c>
      <c r="B451" s="35" t="s">
        <v>95</v>
      </c>
      <c r="C451" s="36">
        <v>5000</v>
      </c>
      <c r="E451" s="47">
        <v>291.5</v>
      </c>
      <c r="F451" s="59">
        <f t="shared" si="6"/>
        <v>5.8299999999999998E-2</v>
      </c>
    </row>
    <row r="452" spans="1:6" x14ac:dyDescent="0.25">
      <c r="A452" s="31" t="s">
        <v>101</v>
      </c>
      <c r="B452" s="32" t="s">
        <v>102</v>
      </c>
      <c r="C452" s="33">
        <v>10000</v>
      </c>
      <c r="E452" s="46">
        <f>E453</f>
        <v>3955.54</v>
      </c>
      <c r="F452" s="58">
        <f t="shared" si="6"/>
        <v>0.39555400000000002</v>
      </c>
    </row>
    <row r="453" spans="1:6" x14ac:dyDescent="0.25">
      <c r="A453" s="34" t="s">
        <v>103</v>
      </c>
      <c r="B453" s="35" t="s">
        <v>104</v>
      </c>
      <c r="C453" s="36">
        <v>10000</v>
      </c>
      <c r="E453" s="47">
        <v>3955.54</v>
      </c>
      <c r="F453" s="59">
        <f t="shared" si="6"/>
        <v>0.39555400000000002</v>
      </c>
    </row>
    <row r="454" spans="1:6" x14ac:dyDescent="0.25">
      <c r="A454" s="31" t="s">
        <v>109</v>
      </c>
      <c r="B454" s="32" t="s">
        <v>110</v>
      </c>
      <c r="C454" s="33">
        <v>5000</v>
      </c>
      <c r="E454" s="46">
        <v>0</v>
      </c>
      <c r="F454" s="58">
        <f t="shared" si="6"/>
        <v>0</v>
      </c>
    </row>
    <row r="455" spans="1:6" x14ac:dyDescent="0.25">
      <c r="A455" s="34" t="s">
        <v>234</v>
      </c>
      <c r="B455" s="35" t="s">
        <v>235</v>
      </c>
      <c r="C455" s="36">
        <v>5000</v>
      </c>
      <c r="E455" s="47">
        <v>0</v>
      </c>
      <c r="F455" s="59">
        <f t="shared" si="6"/>
        <v>0</v>
      </c>
    </row>
    <row r="456" spans="1:6" x14ac:dyDescent="0.25">
      <c r="A456" s="31" t="s">
        <v>183</v>
      </c>
      <c r="B456" s="32" t="s">
        <v>184</v>
      </c>
      <c r="C456" s="33">
        <v>25000</v>
      </c>
      <c r="E456" s="46">
        <f>E457</f>
        <v>16764.689999999999</v>
      </c>
      <c r="F456" s="58">
        <f t="shared" si="6"/>
        <v>0.67058759999999995</v>
      </c>
    </row>
    <row r="457" spans="1:6" x14ac:dyDescent="0.25">
      <c r="A457" s="34" t="s">
        <v>185</v>
      </c>
      <c r="B457" s="35" t="s">
        <v>184</v>
      </c>
      <c r="C457" s="36">
        <v>25000</v>
      </c>
      <c r="E457" s="47">
        <v>16764.689999999999</v>
      </c>
      <c r="F457" s="59">
        <f t="shared" si="6"/>
        <v>0.67058759999999995</v>
      </c>
    </row>
    <row r="458" spans="1:6" x14ac:dyDescent="0.25">
      <c r="A458" s="31" t="s">
        <v>188</v>
      </c>
      <c r="B458" s="32" t="s">
        <v>189</v>
      </c>
      <c r="C458" s="33">
        <v>5000</v>
      </c>
      <c r="E458" s="46">
        <f>E459</f>
        <v>3686.09</v>
      </c>
      <c r="F458" s="58">
        <f t="shared" si="6"/>
        <v>0.73721800000000004</v>
      </c>
    </row>
    <row r="459" spans="1:6" x14ac:dyDescent="0.25">
      <c r="A459" s="34" t="s">
        <v>190</v>
      </c>
      <c r="B459" s="35" t="s">
        <v>191</v>
      </c>
      <c r="C459" s="36">
        <v>5000</v>
      </c>
      <c r="E459" s="47">
        <v>3686.09</v>
      </c>
      <c r="F459" s="59">
        <f t="shared" si="6"/>
        <v>0.73721800000000004</v>
      </c>
    </row>
    <row r="460" spans="1:6" ht="24" x14ac:dyDescent="0.25">
      <c r="A460" s="19" t="s">
        <v>497</v>
      </c>
      <c r="B460" s="20" t="s">
        <v>225</v>
      </c>
      <c r="C460" s="21">
        <v>42000</v>
      </c>
      <c r="E460" s="42">
        <f>E461</f>
        <v>39038.89</v>
      </c>
      <c r="F460" s="54">
        <f t="shared" si="6"/>
        <v>0.92949738095238099</v>
      </c>
    </row>
    <row r="461" spans="1:6" x14ac:dyDescent="0.25">
      <c r="A461" s="28" t="s">
        <v>495</v>
      </c>
      <c r="B461" s="29" t="s">
        <v>496</v>
      </c>
      <c r="C461" s="30">
        <v>42000</v>
      </c>
      <c r="E461" s="45">
        <f>E462+E464</f>
        <v>39038.89</v>
      </c>
      <c r="F461" s="57">
        <f t="shared" si="6"/>
        <v>0.92949738095238099</v>
      </c>
    </row>
    <row r="462" spans="1:6" x14ac:dyDescent="0.25">
      <c r="A462" s="31" t="s">
        <v>498</v>
      </c>
      <c r="B462" s="32" t="s">
        <v>499</v>
      </c>
      <c r="C462" s="33">
        <v>40000</v>
      </c>
      <c r="E462" s="46">
        <f>E463</f>
        <v>39038.89</v>
      </c>
      <c r="F462" s="58">
        <f t="shared" si="6"/>
        <v>0.97597224999999999</v>
      </c>
    </row>
    <row r="463" spans="1:6" x14ac:dyDescent="0.25">
      <c r="A463" s="34" t="s">
        <v>500</v>
      </c>
      <c r="B463" s="35" t="s">
        <v>499</v>
      </c>
      <c r="C463" s="36">
        <v>40000</v>
      </c>
      <c r="E463" s="47">
        <v>39038.89</v>
      </c>
      <c r="F463" s="59">
        <f t="shared" si="6"/>
        <v>0.97597224999999999</v>
      </c>
    </row>
    <row r="464" spans="1:6" x14ac:dyDescent="0.25">
      <c r="A464" s="31" t="s">
        <v>272</v>
      </c>
      <c r="B464" s="32" t="s">
        <v>273</v>
      </c>
      <c r="C464" s="33">
        <v>2000</v>
      </c>
      <c r="E464" s="46">
        <v>0</v>
      </c>
      <c r="F464" s="58">
        <f t="shared" si="6"/>
        <v>0</v>
      </c>
    </row>
    <row r="465" spans="1:6" x14ac:dyDescent="0.25">
      <c r="A465" s="34" t="s">
        <v>274</v>
      </c>
      <c r="B465" s="35" t="s">
        <v>273</v>
      </c>
      <c r="C465" s="36">
        <v>2000</v>
      </c>
      <c r="E465" s="48">
        <v>0</v>
      </c>
      <c r="F465" s="60">
        <f t="shared" ref="F465" si="7">E465/C465</f>
        <v>0</v>
      </c>
    </row>
    <row r="466" spans="1:6" ht="0" hidden="1" customHeight="1" x14ac:dyDescent="0.25"/>
  </sheetData>
  <mergeCells count="7">
    <mergeCell ref="A11:C11"/>
    <mergeCell ref="A13:C13"/>
    <mergeCell ref="A1:B1"/>
    <mergeCell ref="A3:B3"/>
    <mergeCell ref="A5:C5"/>
    <mergeCell ref="A7:C7"/>
    <mergeCell ref="A9:C9"/>
  </mergeCells>
  <pageMargins left="0.39370078740157499" right="0.196850393700787" top="0.39370078740157499" bottom="0.63976377952755903" header="0.39370078740157499" footer="0.39370078740157499"/>
  <pageSetup paperSize="9" orientation="portrait" horizontalDpi="300" verticalDpi="300"/>
  <headerFooter alignWithMargins="0">
    <oddFooter>&amp;L&amp;"Arial,Regular"&amp;8 LC147RP-IP &amp;C&amp;"Arial,Regular"&amp;8Stranica &amp;P od &amp;N &amp;R&amp;"Arial,Regular"&amp;8 *Obrada LC*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topLeftCell="A41" workbookViewId="0">
      <selection activeCell="F24" sqref="F24"/>
    </sheetView>
  </sheetViews>
  <sheetFormatPr defaultRowHeight="15" x14ac:dyDescent="0.25"/>
  <cols>
    <col min="1" max="1" width="16.140625" style="62" customWidth="1"/>
    <col min="2" max="2" width="34.28515625" style="62" customWidth="1"/>
    <col min="3" max="3" width="16.5703125" style="62" customWidth="1"/>
    <col min="4" max="4" width="16.140625" style="62" customWidth="1"/>
    <col min="5" max="5" width="13.140625" style="62" customWidth="1"/>
    <col min="6" max="6" width="14.85546875" style="62" bestFit="1" customWidth="1"/>
    <col min="7" max="7" width="18.42578125" style="62" customWidth="1"/>
    <col min="8" max="8" width="0" style="62" hidden="1" customWidth="1"/>
    <col min="9" max="9" width="11.7109375" style="62" customWidth="1"/>
    <col min="10" max="16384" width="9.140625" style="62"/>
  </cols>
  <sheetData>
    <row r="1" spans="1:9" x14ac:dyDescent="0.25">
      <c r="A1" s="136" t="s">
        <v>0</v>
      </c>
      <c r="B1" s="126"/>
      <c r="G1" s="69"/>
    </row>
    <row r="2" spans="1:9" ht="1.35" customHeight="1" x14ac:dyDescent="0.25"/>
    <row r="3" spans="1:9" x14ac:dyDescent="0.25">
      <c r="A3" s="136" t="s">
        <v>1</v>
      </c>
      <c r="B3" s="126"/>
      <c r="G3" s="69"/>
    </row>
    <row r="4" spans="1:9" ht="1.35" customHeight="1" x14ac:dyDescent="0.25"/>
    <row r="5" spans="1:9" ht="12.75" customHeight="1" x14ac:dyDescent="0.25">
      <c r="A5" s="136" t="s">
        <v>2</v>
      </c>
      <c r="B5" s="126"/>
      <c r="C5" s="126"/>
      <c r="D5" s="126"/>
      <c r="E5" s="126"/>
      <c r="F5" s="126"/>
      <c r="G5" s="126"/>
    </row>
    <row r="6" spans="1:9" ht="1.35" customHeight="1" x14ac:dyDescent="0.25"/>
    <row r="7" spans="1:9" ht="12.75" customHeight="1" x14ac:dyDescent="0.25">
      <c r="A7" s="136" t="s">
        <v>3</v>
      </c>
      <c r="B7" s="126"/>
      <c r="C7" s="126"/>
      <c r="D7" s="126"/>
      <c r="E7" s="126"/>
      <c r="F7" s="126"/>
      <c r="G7" s="126"/>
    </row>
    <row r="8" spans="1:9" ht="1.35" customHeight="1" x14ac:dyDescent="0.25"/>
    <row r="9" spans="1:9" ht="12.75" customHeight="1" x14ac:dyDescent="0.25">
      <c r="A9" s="136" t="s">
        <v>4</v>
      </c>
      <c r="B9" s="126"/>
      <c r="C9" s="126"/>
      <c r="D9" s="126"/>
      <c r="E9" s="126"/>
      <c r="F9" s="126"/>
      <c r="G9" s="126"/>
    </row>
    <row r="10" spans="1:9" ht="15.6" customHeight="1" x14ac:dyDescent="0.25"/>
    <row r="11" spans="1:9" ht="19.899999999999999" customHeight="1" x14ac:dyDescent="0.25">
      <c r="A11" s="132" t="s">
        <v>538</v>
      </c>
      <c r="B11" s="126"/>
      <c r="C11" s="126"/>
      <c r="D11" s="126"/>
      <c r="E11" s="126"/>
      <c r="F11" s="126"/>
      <c r="G11" s="126"/>
    </row>
    <row r="12" spans="1:9" ht="1.5" customHeight="1" x14ac:dyDescent="0.25"/>
    <row r="13" spans="1:9" ht="14.1" customHeight="1" x14ac:dyDescent="0.25">
      <c r="A13" s="144" t="s">
        <v>505</v>
      </c>
      <c r="B13" s="126"/>
      <c r="C13" s="126"/>
      <c r="D13" s="126"/>
      <c r="E13" s="126"/>
      <c r="F13" s="126"/>
      <c r="G13" s="126"/>
    </row>
    <row r="14" spans="1:9" ht="14.25" customHeight="1" x14ac:dyDescent="0.25"/>
    <row r="15" spans="1:9" ht="22.5" customHeight="1" x14ac:dyDescent="0.25">
      <c r="A15" s="75" t="s">
        <v>6</v>
      </c>
      <c r="B15" s="75" t="s">
        <v>506</v>
      </c>
      <c r="C15" s="75" t="s">
        <v>539</v>
      </c>
      <c r="D15" s="75" t="s">
        <v>537</v>
      </c>
      <c r="E15" s="75" t="s">
        <v>502</v>
      </c>
      <c r="F15" s="75" t="s">
        <v>503</v>
      </c>
      <c r="G15" s="75" t="s">
        <v>541</v>
      </c>
      <c r="I15" s="75" t="s">
        <v>542</v>
      </c>
    </row>
    <row r="16" spans="1:9" x14ac:dyDescent="0.25">
      <c r="A16" s="70">
        <v>1</v>
      </c>
      <c r="B16" s="70">
        <v>2</v>
      </c>
      <c r="C16" s="70">
        <v>3</v>
      </c>
      <c r="D16" s="70">
        <v>4</v>
      </c>
      <c r="E16" s="70">
        <v>5</v>
      </c>
      <c r="F16" s="70">
        <v>6</v>
      </c>
      <c r="G16" s="70">
        <v>7</v>
      </c>
      <c r="I16" s="70">
        <v>8</v>
      </c>
    </row>
    <row r="17" spans="1:9" x14ac:dyDescent="0.25">
      <c r="A17" s="68" t="s">
        <v>1</v>
      </c>
      <c r="B17" s="67" t="s">
        <v>507</v>
      </c>
      <c r="C17" s="74">
        <f>C18+C19+C20+C21+C22+C23+C24+C25+C26+C27+C28+C29+C30+C31+C32+C33+C35</f>
        <v>14550762</v>
      </c>
      <c r="D17" s="74">
        <f>D18+D19+D20+D21+D22+D23+D25+D26+D27+D28+D29+D30+D31+D32+D33</f>
        <v>14907500</v>
      </c>
      <c r="E17" s="76">
        <v>16193000</v>
      </c>
      <c r="F17" s="66">
        <f>F18+F19+F20+F21+F22+F23+F24+F25+F26+F27+F28+F29+F30+F31+F32+F33</f>
        <v>14227476.220000001</v>
      </c>
      <c r="G17" s="78">
        <f t="shared" ref="G17:G29" si="0">F17/C17</f>
        <v>0.97778220961898765</v>
      </c>
      <c r="H17" s="71"/>
      <c r="I17" s="78">
        <f>F17/E17</f>
        <v>0.87861892299141608</v>
      </c>
    </row>
    <row r="18" spans="1:9" x14ac:dyDescent="0.25">
      <c r="A18" s="65" t="s">
        <v>508</v>
      </c>
      <c r="B18" s="64" t="s">
        <v>509</v>
      </c>
      <c r="C18" s="72">
        <v>2293271</v>
      </c>
      <c r="D18" s="72">
        <v>3067500</v>
      </c>
      <c r="E18" s="77">
        <v>3667500</v>
      </c>
      <c r="F18" s="63">
        <v>2962938.57</v>
      </c>
      <c r="G18" s="79">
        <f t="shared" si="0"/>
        <v>1.2920141448612048</v>
      </c>
      <c r="H18" s="71"/>
      <c r="I18" s="79">
        <f t="shared" ref="I18:I33" si="1">F18/E18</f>
        <v>0.80789054396728011</v>
      </c>
    </row>
    <row r="19" spans="1:9" x14ac:dyDescent="0.25">
      <c r="A19" s="65" t="s">
        <v>510</v>
      </c>
      <c r="B19" s="64" t="s">
        <v>511</v>
      </c>
      <c r="C19" s="72">
        <v>42018</v>
      </c>
      <c r="D19" s="72">
        <v>200000</v>
      </c>
      <c r="E19" s="77">
        <v>183000</v>
      </c>
      <c r="F19" s="63">
        <v>1013374.26</v>
      </c>
      <c r="G19" s="79">
        <f t="shared" si="0"/>
        <v>24.117622447522489</v>
      </c>
      <c r="H19" s="71"/>
      <c r="I19" s="79">
        <f t="shared" si="1"/>
        <v>5.5375642622950823</v>
      </c>
    </row>
    <row r="20" spans="1:9" ht="18.75" customHeight="1" x14ac:dyDescent="0.25">
      <c r="A20" s="65" t="s">
        <v>512</v>
      </c>
      <c r="B20" s="64" t="s">
        <v>513</v>
      </c>
      <c r="C20" s="72">
        <v>16554</v>
      </c>
      <c r="D20" s="72">
        <v>140000</v>
      </c>
      <c r="E20" s="77">
        <v>190000</v>
      </c>
      <c r="F20" s="63">
        <v>31168.35</v>
      </c>
      <c r="G20" s="79">
        <f t="shared" si="0"/>
        <v>1.8828289235230156</v>
      </c>
      <c r="H20" s="71"/>
      <c r="I20" s="79">
        <f t="shared" si="1"/>
        <v>0.16404394736842104</v>
      </c>
    </row>
    <row r="21" spans="1:9" ht="24" customHeight="1" x14ac:dyDescent="0.25">
      <c r="A21" s="65" t="s">
        <v>514</v>
      </c>
      <c r="B21" s="64" t="s">
        <v>515</v>
      </c>
      <c r="C21" s="72">
        <v>4544264</v>
      </c>
      <c r="D21" s="72">
        <v>1800000</v>
      </c>
      <c r="E21" s="77">
        <v>1530000</v>
      </c>
      <c r="F21" s="63">
        <v>543769.73</v>
      </c>
      <c r="G21" s="79">
        <f t="shared" si="0"/>
        <v>0.11966068212586241</v>
      </c>
      <c r="H21" s="71"/>
      <c r="I21" s="79">
        <f t="shared" si="1"/>
        <v>0.35540505228758168</v>
      </c>
    </row>
    <row r="22" spans="1:9" x14ac:dyDescent="0.25">
      <c r="A22" s="65" t="s">
        <v>516</v>
      </c>
      <c r="B22" s="64" t="s">
        <v>517</v>
      </c>
      <c r="C22" s="72">
        <v>2464247</v>
      </c>
      <c r="D22" s="72">
        <v>2300000</v>
      </c>
      <c r="E22" s="77">
        <v>2127000</v>
      </c>
      <c r="F22" s="63">
        <v>2399068.54</v>
      </c>
      <c r="G22" s="79">
        <f t="shared" si="0"/>
        <v>0.97355035432730563</v>
      </c>
      <c r="H22" s="71"/>
      <c r="I22" s="79">
        <f t="shared" si="1"/>
        <v>1.1279118664786083</v>
      </c>
    </row>
    <row r="23" spans="1:9" x14ac:dyDescent="0.25">
      <c r="A23" s="65" t="s">
        <v>518</v>
      </c>
      <c r="B23" s="64" t="s">
        <v>519</v>
      </c>
      <c r="C23" s="72">
        <v>91054</v>
      </c>
      <c r="D23" s="72">
        <v>50000</v>
      </c>
      <c r="E23" s="77">
        <v>100000</v>
      </c>
      <c r="F23" s="63">
        <v>0</v>
      </c>
      <c r="G23" s="79">
        <f t="shared" si="0"/>
        <v>0</v>
      </c>
      <c r="H23" s="71"/>
      <c r="I23" s="79">
        <f t="shared" si="1"/>
        <v>0</v>
      </c>
    </row>
    <row r="24" spans="1:9" ht="24" x14ac:dyDescent="0.25">
      <c r="A24" s="65">
        <v>636</v>
      </c>
      <c r="B24" s="64" t="s">
        <v>540</v>
      </c>
      <c r="C24" s="72">
        <v>8800</v>
      </c>
      <c r="D24" s="72">
        <v>0</v>
      </c>
      <c r="E24" s="77">
        <v>0</v>
      </c>
      <c r="F24" s="63">
        <v>9600</v>
      </c>
      <c r="G24" s="79">
        <f t="shared" si="0"/>
        <v>1.0909090909090908</v>
      </c>
      <c r="H24" s="71"/>
      <c r="I24" s="79">
        <v>0</v>
      </c>
    </row>
    <row r="25" spans="1:9" x14ac:dyDescent="0.25">
      <c r="A25" s="65" t="s">
        <v>520</v>
      </c>
      <c r="B25" s="64" t="s">
        <v>521</v>
      </c>
      <c r="C25" s="72">
        <v>625</v>
      </c>
      <c r="D25" s="72">
        <v>100000</v>
      </c>
      <c r="E25" s="77">
        <v>100000</v>
      </c>
      <c r="F25" s="63">
        <v>603.25</v>
      </c>
      <c r="G25" s="79">
        <f t="shared" si="0"/>
        <v>0.96519999999999995</v>
      </c>
      <c r="H25" s="71"/>
      <c r="I25" s="79">
        <f t="shared" si="1"/>
        <v>6.0324999999999997E-3</v>
      </c>
    </row>
    <row r="26" spans="1:9" x14ac:dyDescent="0.25">
      <c r="A26" s="65" t="s">
        <v>522</v>
      </c>
      <c r="B26" s="64" t="s">
        <v>523</v>
      </c>
      <c r="C26" s="72">
        <v>2422173</v>
      </c>
      <c r="D26" s="72">
        <v>2350000</v>
      </c>
      <c r="E26" s="77">
        <v>3361000</v>
      </c>
      <c r="F26" s="63">
        <v>4763264.6399999997</v>
      </c>
      <c r="G26" s="79">
        <f t="shared" si="0"/>
        <v>1.9665253637952367</v>
      </c>
      <c r="H26" s="71"/>
      <c r="I26" s="79">
        <f t="shared" si="1"/>
        <v>1.4172164950907467</v>
      </c>
    </row>
    <row r="27" spans="1:9" x14ac:dyDescent="0.25">
      <c r="A27" s="65" t="s">
        <v>524</v>
      </c>
      <c r="B27" s="64" t="s">
        <v>173</v>
      </c>
      <c r="C27" s="72">
        <v>73428</v>
      </c>
      <c r="D27" s="72">
        <v>50000</v>
      </c>
      <c r="E27" s="77">
        <v>100000</v>
      </c>
      <c r="F27" s="63">
        <v>179.46</v>
      </c>
      <c r="G27" s="79">
        <f t="shared" si="0"/>
        <v>2.4440268017649944E-3</v>
      </c>
      <c r="H27" s="71"/>
      <c r="I27" s="79">
        <f t="shared" si="1"/>
        <v>1.7946000000000001E-3</v>
      </c>
    </row>
    <row r="28" spans="1:9" x14ac:dyDescent="0.25">
      <c r="A28" s="65" t="s">
        <v>525</v>
      </c>
      <c r="B28" s="64" t="s">
        <v>526</v>
      </c>
      <c r="C28" s="72">
        <v>1122587</v>
      </c>
      <c r="D28" s="72">
        <v>600000</v>
      </c>
      <c r="E28" s="77">
        <v>1217500</v>
      </c>
      <c r="F28" s="63">
        <v>962254.53</v>
      </c>
      <c r="G28" s="79">
        <f t="shared" si="0"/>
        <v>0.85717590707891689</v>
      </c>
      <c r="H28" s="71"/>
      <c r="I28" s="79">
        <f t="shared" si="1"/>
        <v>0.79035279671457903</v>
      </c>
    </row>
    <row r="29" spans="1:9" x14ac:dyDescent="0.25">
      <c r="A29" s="65" t="s">
        <v>527</v>
      </c>
      <c r="B29" s="64" t="s">
        <v>528</v>
      </c>
      <c r="C29" s="72">
        <v>833078</v>
      </c>
      <c r="D29" s="72">
        <v>1000000</v>
      </c>
      <c r="E29" s="77">
        <v>1200000</v>
      </c>
      <c r="F29" s="63">
        <v>854139.06</v>
      </c>
      <c r="G29" s="79">
        <f t="shared" si="0"/>
        <v>1.0252810181039471</v>
      </c>
      <c r="H29" s="71"/>
      <c r="I29" s="79">
        <f t="shared" si="1"/>
        <v>0.71178255000000001</v>
      </c>
    </row>
    <row r="30" spans="1:9" x14ac:dyDescent="0.25">
      <c r="A30" s="65" t="s">
        <v>529</v>
      </c>
      <c r="B30" s="64" t="s">
        <v>530</v>
      </c>
      <c r="C30" s="72">
        <v>0</v>
      </c>
      <c r="D30" s="72">
        <v>50000</v>
      </c>
      <c r="E30" s="77">
        <v>50000</v>
      </c>
      <c r="F30" s="63">
        <v>0</v>
      </c>
      <c r="G30" s="79">
        <v>0</v>
      </c>
      <c r="H30" s="71"/>
      <c r="I30" s="79">
        <f t="shared" si="1"/>
        <v>0</v>
      </c>
    </row>
    <row r="31" spans="1:9" ht="27.75" customHeight="1" x14ac:dyDescent="0.25">
      <c r="A31" s="65" t="s">
        <v>531</v>
      </c>
      <c r="B31" s="64" t="s">
        <v>532</v>
      </c>
      <c r="C31" s="72">
        <v>141956</v>
      </c>
      <c r="D31" s="72">
        <v>350000</v>
      </c>
      <c r="E31" s="77">
        <v>395000</v>
      </c>
      <c r="F31" s="63">
        <v>301200.55</v>
      </c>
      <c r="G31" s="79">
        <f>F31/C31</f>
        <v>2.1217880892670968</v>
      </c>
      <c r="H31" s="71"/>
      <c r="I31" s="79">
        <f t="shared" si="1"/>
        <v>0.76253303797468353</v>
      </c>
    </row>
    <row r="32" spans="1:9" x14ac:dyDescent="0.25">
      <c r="A32" s="65" t="s">
        <v>533</v>
      </c>
      <c r="B32" s="64" t="s">
        <v>534</v>
      </c>
      <c r="C32" s="72">
        <v>211218</v>
      </c>
      <c r="D32" s="72">
        <v>350000</v>
      </c>
      <c r="E32" s="77">
        <v>492000</v>
      </c>
      <c r="F32" s="63">
        <v>385915.28</v>
      </c>
      <c r="G32" s="79">
        <f>F32/C32</f>
        <v>1.8270946604929506</v>
      </c>
      <c r="H32" s="71"/>
      <c r="I32" s="79">
        <f t="shared" si="1"/>
        <v>0.78438065040650418</v>
      </c>
    </row>
    <row r="33" spans="1:9" x14ac:dyDescent="0.25">
      <c r="A33" s="65" t="s">
        <v>535</v>
      </c>
      <c r="B33" s="64" t="s">
        <v>536</v>
      </c>
      <c r="C33" s="72">
        <v>0</v>
      </c>
      <c r="D33" s="72">
        <v>2500000</v>
      </c>
      <c r="E33" s="77">
        <v>1480000</v>
      </c>
      <c r="F33" s="63">
        <v>0</v>
      </c>
      <c r="G33" s="79">
        <v>0</v>
      </c>
      <c r="H33" s="71"/>
      <c r="I33" s="79">
        <f t="shared" si="1"/>
        <v>0</v>
      </c>
    </row>
    <row r="34" spans="1:9" ht="0" hidden="1" customHeight="1" x14ac:dyDescent="0.25">
      <c r="D34" s="73"/>
      <c r="E34" s="73"/>
      <c r="F34" s="73"/>
    </row>
    <row r="35" spans="1:9" ht="36.75" x14ac:dyDescent="0.25">
      <c r="A35" s="81">
        <v>842</v>
      </c>
      <c r="B35" s="82" t="s">
        <v>585</v>
      </c>
      <c r="C35" s="83">
        <v>285489</v>
      </c>
      <c r="D35" s="83">
        <v>0</v>
      </c>
      <c r="E35" s="83">
        <v>0</v>
      </c>
      <c r="F35" s="83">
        <v>0</v>
      </c>
      <c r="G35" s="84">
        <v>0</v>
      </c>
      <c r="H35" s="85"/>
      <c r="I35" s="84">
        <v>0</v>
      </c>
    </row>
  </sheetData>
  <mergeCells count="7">
    <mergeCell ref="A11:G11"/>
    <mergeCell ref="A13:G13"/>
    <mergeCell ref="A1:B1"/>
    <mergeCell ref="A3:B3"/>
    <mergeCell ref="A5:G5"/>
    <mergeCell ref="A7:G7"/>
    <mergeCell ref="A9:G9"/>
  </mergeCells>
  <pageMargins left="0.39370078740157499" right="0.196850393700787" top="0.39370078740157499" bottom="0.63976377952755903" header="0.39370078740157499" footer="0.39370078740157499"/>
  <pageSetup paperSize="9" orientation="landscape" horizontalDpi="300" verticalDpi="300" r:id="rId1"/>
  <headerFooter alignWithMargins="0">
    <oddFooter>&amp;L&amp;"Arial,Regular"&amp;8 LC147RP-IP &amp;C&amp;"Arial,Regular"&amp;8Stranica &amp;P od &amp;N &amp;R&amp;"Arial,Regular"&amp;8 *Obrada LC*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>
      <selection activeCell="B18" sqref="B18"/>
    </sheetView>
  </sheetViews>
  <sheetFormatPr defaultRowHeight="15" x14ac:dyDescent="0.25"/>
  <cols>
    <col min="1" max="1" width="8.42578125" style="62" customWidth="1"/>
    <col min="2" max="2" width="42.28515625" style="62" customWidth="1"/>
    <col min="3" max="3" width="14.7109375" style="62" customWidth="1"/>
    <col min="4" max="4" width="17.7109375" style="62" customWidth="1"/>
    <col min="5" max="5" width="13.5703125" style="62" customWidth="1"/>
    <col min="6" max="6" width="13" style="62" customWidth="1"/>
    <col min="7" max="7" width="16.7109375" style="62" customWidth="1"/>
    <col min="8" max="8" width="11.42578125" style="62" customWidth="1"/>
    <col min="9" max="16384" width="9.140625" style="62"/>
  </cols>
  <sheetData>
    <row r="1" spans="1:8" ht="21.2" customHeight="1" x14ac:dyDescent="0.25"/>
    <row r="2" spans="1:8" ht="21.75" customHeight="1" x14ac:dyDescent="0.25">
      <c r="A2" s="75" t="s">
        <v>6</v>
      </c>
      <c r="B2" s="75" t="s">
        <v>7</v>
      </c>
      <c r="C2" s="80" t="s">
        <v>539</v>
      </c>
      <c r="D2" s="75" t="s">
        <v>537</v>
      </c>
      <c r="E2" s="75" t="s">
        <v>502</v>
      </c>
      <c r="F2" s="80" t="s">
        <v>503</v>
      </c>
      <c r="G2" s="80" t="s">
        <v>541</v>
      </c>
      <c r="H2" s="80" t="s">
        <v>542</v>
      </c>
    </row>
    <row r="3" spans="1:8" x14ac:dyDescent="0.25">
      <c r="A3" s="70">
        <v>1</v>
      </c>
      <c r="B3" s="70">
        <v>2</v>
      </c>
      <c r="C3" s="86">
        <v>3</v>
      </c>
      <c r="D3" s="70">
        <v>4</v>
      </c>
      <c r="E3" s="70">
        <v>5</v>
      </c>
      <c r="F3" s="86">
        <v>6</v>
      </c>
      <c r="G3" s="86">
        <v>7</v>
      </c>
      <c r="H3" s="86">
        <v>8</v>
      </c>
    </row>
    <row r="4" spans="1:8" x14ac:dyDescent="0.25">
      <c r="A4" s="68" t="s">
        <v>8</v>
      </c>
      <c r="B4" s="67" t="s">
        <v>9</v>
      </c>
      <c r="C4" s="74">
        <f>C5+C6+C7+C8+C9+C10+C11+C12+C13+C14+C15+C16+C17+C18+C19+C20+C21+C22+C23+C24+C25+C26+C27</f>
        <v>13465424</v>
      </c>
      <c r="D4" s="74">
        <f>D5+D6+D7+D8+D9+D10+D11+D12+D13+D14+D15+D16+D17+D18+D19+D20+D21+D22+D23+D24+D25+D26+D27</f>
        <v>14907500</v>
      </c>
      <c r="E4" s="76">
        <v>16193000</v>
      </c>
      <c r="F4" s="76">
        <f>F5+F6+F7+F8+F9+F10+F11+F12+F13+F14+F15+F16+F17+F18+F19+F20+F21+F22+F23+F24+F25+F26+F27</f>
        <v>12771784.410000004</v>
      </c>
      <c r="G4" s="78">
        <f t="shared" ref="G4:G10" si="0">F4/C4</f>
        <v>0.94848735620950397</v>
      </c>
      <c r="H4" s="78">
        <f>F4/E4</f>
        <v>0.78872255974803951</v>
      </c>
    </row>
    <row r="5" spans="1:8" x14ac:dyDescent="0.25">
      <c r="A5" s="65" t="s">
        <v>584</v>
      </c>
      <c r="B5" s="64" t="s">
        <v>583</v>
      </c>
      <c r="C5" s="72">
        <v>2144201</v>
      </c>
      <c r="D5" s="72">
        <v>2360000</v>
      </c>
      <c r="E5" s="77">
        <v>2560000</v>
      </c>
      <c r="F5" s="77">
        <v>2405903.77</v>
      </c>
      <c r="G5" s="79">
        <f t="shared" si="0"/>
        <v>1.1220514168214641</v>
      </c>
      <c r="H5" s="79">
        <f t="shared" ref="H5:H27" si="1">F5/E5</f>
        <v>0.93980616015624996</v>
      </c>
    </row>
    <row r="6" spans="1:8" x14ac:dyDescent="0.25">
      <c r="A6" s="65" t="s">
        <v>582</v>
      </c>
      <c r="B6" s="64" t="s">
        <v>42</v>
      </c>
      <c r="C6" s="72">
        <v>126706</v>
      </c>
      <c r="D6" s="72">
        <v>159000</v>
      </c>
      <c r="E6" s="77">
        <v>191000</v>
      </c>
      <c r="F6" s="77">
        <v>147412.78</v>
      </c>
      <c r="G6" s="79">
        <f t="shared" si="0"/>
        <v>1.163423831547046</v>
      </c>
      <c r="H6" s="79">
        <f t="shared" si="1"/>
        <v>0.77179465968586392</v>
      </c>
    </row>
    <row r="7" spans="1:8" x14ac:dyDescent="0.25">
      <c r="A7" s="65" t="s">
        <v>581</v>
      </c>
      <c r="B7" s="64" t="s">
        <v>580</v>
      </c>
      <c r="C7" s="72">
        <v>353399</v>
      </c>
      <c r="D7" s="72">
        <v>450000</v>
      </c>
      <c r="E7" s="77">
        <v>511000</v>
      </c>
      <c r="F7" s="77">
        <v>396973.69</v>
      </c>
      <c r="G7" s="79">
        <f t="shared" si="0"/>
        <v>1.1233016788389327</v>
      </c>
      <c r="H7" s="79">
        <f t="shared" si="1"/>
        <v>0.77685653620352246</v>
      </c>
    </row>
    <row r="8" spans="1:8" x14ac:dyDescent="0.25">
      <c r="A8" s="65" t="s">
        <v>579</v>
      </c>
      <c r="B8" s="64" t="s">
        <v>578</v>
      </c>
      <c r="C8" s="72">
        <v>72411</v>
      </c>
      <c r="D8" s="72">
        <v>169000</v>
      </c>
      <c r="E8" s="77">
        <v>122000</v>
      </c>
      <c r="F8" s="77">
        <v>82474.75</v>
      </c>
      <c r="G8" s="79">
        <f t="shared" si="0"/>
        <v>1.1389809559321098</v>
      </c>
      <c r="H8" s="79">
        <f t="shared" si="1"/>
        <v>0.67602254098360659</v>
      </c>
    </row>
    <row r="9" spans="1:8" x14ac:dyDescent="0.25">
      <c r="A9" s="65" t="s">
        <v>577</v>
      </c>
      <c r="B9" s="64" t="s">
        <v>576</v>
      </c>
      <c r="C9" s="72">
        <v>417048</v>
      </c>
      <c r="D9" s="72">
        <v>594500</v>
      </c>
      <c r="E9" s="77">
        <v>1671500</v>
      </c>
      <c r="F9" s="77">
        <v>917873.71</v>
      </c>
      <c r="G9" s="79">
        <f t="shared" si="0"/>
        <v>2.2008826561930519</v>
      </c>
      <c r="H9" s="79">
        <f t="shared" si="1"/>
        <v>0.54913174394256659</v>
      </c>
    </row>
    <row r="10" spans="1:8" x14ac:dyDescent="0.25">
      <c r="A10" s="65" t="s">
        <v>575</v>
      </c>
      <c r="B10" s="64" t="s">
        <v>574</v>
      </c>
      <c r="C10" s="72">
        <v>2129515</v>
      </c>
      <c r="D10" s="72">
        <v>2840500</v>
      </c>
      <c r="E10" s="77">
        <v>3190000</v>
      </c>
      <c r="F10" s="77">
        <v>2575427.9500000002</v>
      </c>
      <c r="G10" s="79">
        <f t="shared" si="0"/>
        <v>1.2093964822976124</v>
      </c>
      <c r="H10" s="79">
        <f t="shared" si="1"/>
        <v>0.80734418495297811</v>
      </c>
    </row>
    <row r="11" spans="1:8" x14ac:dyDescent="0.25">
      <c r="A11" s="65" t="s">
        <v>573</v>
      </c>
      <c r="B11" s="64" t="s">
        <v>154</v>
      </c>
      <c r="C11" s="72">
        <v>0</v>
      </c>
      <c r="D11" s="72">
        <v>2000</v>
      </c>
      <c r="E11" s="77">
        <v>2000</v>
      </c>
      <c r="F11" s="77">
        <v>0</v>
      </c>
      <c r="G11" s="79">
        <v>0</v>
      </c>
      <c r="H11" s="79">
        <f t="shared" si="1"/>
        <v>0</v>
      </c>
    </row>
    <row r="12" spans="1:8" x14ac:dyDescent="0.25">
      <c r="A12" s="65" t="s">
        <v>572</v>
      </c>
      <c r="B12" s="64" t="s">
        <v>184</v>
      </c>
      <c r="C12" s="72">
        <v>555836</v>
      </c>
      <c r="D12" s="72">
        <v>603500</v>
      </c>
      <c r="E12" s="77">
        <v>583500</v>
      </c>
      <c r="F12" s="77">
        <v>446287.19</v>
      </c>
      <c r="G12" s="79">
        <f>F12/C12</f>
        <v>0.80291163220806139</v>
      </c>
      <c r="H12" s="79">
        <f t="shared" si="1"/>
        <v>0.76484522707797775</v>
      </c>
    </row>
    <row r="13" spans="1:8" x14ac:dyDescent="0.25">
      <c r="A13" s="65" t="s">
        <v>571</v>
      </c>
      <c r="B13" s="64" t="s">
        <v>570</v>
      </c>
      <c r="C13" s="72">
        <v>134587</v>
      </c>
      <c r="D13" s="72">
        <v>99000</v>
      </c>
      <c r="E13" s="77">
        <v>106000</v>
      </c>
      <c r="F13" s="77">
        <v>66737.240000000005</v>
      </c>
      <c r="G13" s="79">
        <f>F13/C13</f>
        <v>0.49586691136588235</v>
      </c>
      <c r="H13" s="79">
        <f t="shared" si="1"/>
        <v>0.62959660377358495</v>
      </c>
    </row>
    <row r="14" spans="1:8" x14ac:dyDescent="0.25">
      <c r="A14" s="65" t="s">
        <v>569</v>
      </c>
      <c r="B14" s="64" t="s">
        <v>355</v>
      </c>
      <c r="C14" s="72">
        <v>0</v>
      </c>
      <c r="D14" s="72">
        <v>100000</v>
      </c>
      <c r="E14" s="77">
        <v>100000</v>
      </c>
      <c r="F14" s="77">
        <v>0</v>
      </c>
      <c r="G14" s="79">
        <v>0</v>
      </c>
      <c r="H14" s="79">
        <f t="shared" si="1"/>
        <v>0</v>
      </c>
    </row>
    <row r="15" spans="1:8" x14ac:dyDescent="0.25">
      <c r="A15" s="65" t="s">
        <v>568</v>
      </c>
      <c r="B15" s="64" t="s">
        <v>567</v>
      </c>
      <c r="C15" s="72">
        <v>795945</v>
      </c>
      <c r="D15" s="72">
        <v>0</v>
      </c>
      <c r="E15" s="77">
        <v>1000000</v>
      </c>
      <c r="F15" s="77">
        <v>750000</v>
      </c>
      <c r="G15" s="79">
        <f>F15/C15</f>
        <v>0.94227616229764621</v>
      </c>
      <c r="H15" s="79">
        <f t="shared" si="1"/>
        <v>0.75</v>
      </c>
    </row>
    <row r="16" spans="1:8" ht="24" x14ac:dyDescent="0.25">
      <c r="A16" s="65" t="s">
        <v>566</v>
      </c>
      <c r="B16" s="64" t="s">
        <v>565</v>
      </c>
      <c r="C16" s="72">
        <v>280222</v>
      </c>
      <c r="D16" s="72">
        <v>345000</v>
      </c>
      <c r="E16" s="77">
        <v>320000</v>
      </c>
      <c r="F16" s="77">
        <v>226807.46</v>
      </c>
      <c r="G16" s="79">
        <f>F16/C16</f>
        <v>0.80938491624497721</v>
      </c>
      <c r="H16" s="79">
        <f t="shared" si="1"/>
        <v>0.70877331249999997</v>
      </c>
    </row>
    <row r="17" spans="1:8" x14ac:dyDescent="0.25">
      <c r="A17" s="65" t="s">
        <v>564</v>
      </c>
      <c r="B17" s="64" t="s">
        <v>563</v>
      </c>
      <c r="C17" s="72">
        <v>836209</v>
      </c>
      <c r="D17" s="72">
        <v>988000</v>
      </c>
      <c r="E17" s="77">
        <v>1429000</v>
      </c>
      <c r="F17" s="77">
        <v>1339233.29</v>
      </c>
      <c r="G17" s="79">
        <f>F17/C17</f>
        <v>1.6015533078452875</v>
      </c>
      <c r="H17" s="79">
        <f t="shared" si="1"/>
        <v>0.93718214835549341</v>
      </c>
    </row>
    <row r="18" spans="1:8" x14ac:dyDescent="0.25">
      <c r="A18" s="65" t="s">
        <v>562</v>
      </c>
      <c r="B18" s="64" t="s">
        <v>561</v>
      </c>
      <c r="C18" s="72">
        <v>209976</v>
      </c>
      <c r="D18" s="72">
        <v>250000</v>
      </c>
      <c r="E18" s="77">
        <v>250000</v>
      </c>
      <c r="F18" s="77">
        <v>67100.11</v>
      </c>
      <c r="G18" s="79">
        <f>F18/C18</f>
        <v>0.31956085457385608</v>
      </c>
      <c r="H18" s="79">
        <f t="shared" si="1"/>
        <v>0.26840044000000002</v>
      </c>
    </row>
    <row r="19" spans="1:8" x14ac:dyDescent="0.25">
      <c r="A19" s="65" t="s">
        <v>560</v>
      </c>
      <c r="B19" s="64" t="s">
        <v>559</v>
      </c>
      <c r="C19" s="72">
        <v>7800</v>
      </c>
      <c r="D19" s="72">
        <v>0</v>
      </c>
      <c r="E19" s="77">
        <v>300000</v>
      </c>
      <c r="F19" s="77">
        <v>271343.5</v>
      </c>
      <c r="G19" s="79">
        <f>F19/C19</f>
        <v>34.787628205128208</v>
      </c>
      <c r="H19" s="79">
        <f t="shared" si="1"/>
        <v>0.90447833333333338</v>
      </c>
    </row>
    <row r="20" spans="1:8" x14ac:dyDescent="0.25">
      <c r="A20" s="65" t="s">
        <v>558</v>
      </c>
      <c r="B20" s="64" t="s">
        <v>557</v>
      </c>
      <c r="C20" s="72">
        <v>0</v>
      </c>
      <c r="D20" s="72">
        <v>60000</v>
      </c>
      <c r="E20" s="77">
        <v>200000</v>
      </c>
      <c r="F20" s="77">
        <v>188946</v>
      </c>
      <c r="G20" s="79">
        <v>0</v>
      </c>
      <c r="H20" s="79">
        <f t="shared" si="1"/>
        <v>0.94472999999999996</v>
      </c>
    </row>
    <row r="21" spans="1:8" x14ac:dyDescent="0.25">
      <c r="A21" s="65" t="s">
        <v>556</v>
      </c>
      <c r="B21" s="64" t="s">
        <v>555</v>
      </c>
      <c r="C21" s="72">
        <v>22500</v>
      </c>
      <c r="D21" s="72">
        <v>350000</v>
      </c>
      <c r="E21" s="77">
        <v>350000</v>
      </c>
      <c r="F21" s="77">
        <v>62250</v>
      </c>
      <c r="G21" s="79">
        <f>F21/C21</f>
        <v>2.7666666666666666</v>
      </c>
      <c r="H21" s="79">
        <f t="shared" si="1"/>
        <v>0.17785714285714285</v>
      </c>
    </row>
    <row r="22" spans="1:8" x14ac:dyDescent="0.25">
      <c r="A22" s="65" t="s">
        <v>554</v>
      </c>
      <c r="B22" s="64" t="s">
        <v>553</v>
      </c>
      <c r="C22" s="72">
        <v>758608</v>
      </c>
      <c r="D22" s="72">
        <v>3990000</v>
      </c>
      <c r="E22" s="77">
        <v>2425000</v>
      </c>
      <c r="F22" s="77">
        <v>2051816.66</v>
      </c>
      <c r="G22" s="79">
        <f>F22/C22</f>
        <v>2.7047126579208234</v>
      </c>
      <c r="H22" s="79">
        <f t="shared" si="1"/>
        <v>0.8461099628865979</v>
      </c>
    </row>
    <row r="23" spans="1:8" x14ac:dyDescent="0.25">
      <c r="A23" s="65" t="s">
        <v>552</v>
      </c>
      <c r="B23" s="64" t="s">
        <v>551</v>
      </c>
      <c r="C23" s="72">
        <v>150601</v>
      </c>
      <c r="D23" s="72">
        <v>50000</v>
      </c>
      <c r="E23" s="77">
        <v>285000</v>
      </c>
      <c r="F23" s="77">
        <v>216822.46</v>
      </c>
      <c r="G23" s="79">
        <f>F23/C23</f>
        <v>1.4397146101287508</v>
      </c>
      <c r="H23" s="79">
        <f t="shared" si="1"/>
        <v>0.76078056140350869</v>
      </c>
    </row>
    <row r="24" spans="1:8" x14ac:dyDescent="0.25">
      <c r="A24" s="65" t="s">
        <v>550</v>
      </c>
      <c r="B24" s="64" t="s">
        <v>549</v>
      </c>
      <c r="C24" s="72">
        <v>0</v>
      </c>
      <c r="D24" s="72">
        <v>900000</v>
      </c>
      <c r="E24" s="77">
        <v>0</v>
      </c>
      <c r="F24" s="77">
        <v>0</v>
      </c>
      <c r="G24" s="79">
        <v>0</v>
      </c>
      <c r="H24" s="79">
        <v>0</v>
      </c>
    </row>
    <row r="25" spans="1:8" ht="24" x14ac:dyDescent="0.25">
      <c r="A25" s="65" t="s">
        <v>548</v>
      </c>
      <c r="B25" s="64" t="s">
        <v>547</v>
      </c>
      <c r="C25" s="72">
        <v>37860</v>
      </c>
      <c r="D25" s="72">
        <v>40000</v>
      </c>
      <c r="E25" s="77">
        <v>40000</v>
      </c>
      <c r="F25" s="77">
        <v>39038.89</v>
      </c>
      <c r="G25" s="79">
        <f>F25/C25</f>
        <v>1.0311381405176967</v>
      </c>
      <c r="H25" s="79">
        <f t="shared" si="1"/>
        <v>0.97597224999999999</v>
      </c>
    </row>
    <row r="26" spans="1:8" x14ac:dyDescent="0.25">
      <c r="A26" s="65" t="s">
        <v>546</v>
      </c>
      <c r="B26" s="64" t="s">
        <v>545</v>
      </c>
      <c r="C26" s="72">
        <v>0</v>
      </c>
      <c r="D26" s="72">
        <v>27000</v>
      </c>
      <c r="E26" s="77">
        <v>27000</v>
      </c>
      <c r="F26" s="77">
        <v>1335</v>
      </c>
      <c r="G26" s="79">
        <v>0</v>
      </c>
      <c r="H26" s="79">
        <f t="shared" si="1"/>
        <v>4.9444444444444444E-2</v>
      </c>
    </row>
    <row r="27" spans="1:8" ht="24" x14ac:dyDescent="0.25">
      <c r="A27" s="65" t="s">
        <v>544</v>
      </c>
      <c r="B27" s="64" t="s">
        <v>543</v>
      </c>
      <c r="C27" s="72">
        <v>4432000</v>
      </c>
      <c r="D27" s="72">
        <v>530000</v>
      </c>
      <c r="E27" s="77">
        <v>530000</v>
      </c>
      <c r="F27" s="77">
        <v>517999.96</v>
      </c>
      <c r="G27" s="79">
        <f>F27/C27</f>
        <v>0.11687724729241877</v>
      </c>
      <c r="H27" s="79">
        <f t="shared" si="1"/>
        <v>0.97735841509433963</v>
      </c>
    </row>
    <row r="28" spans="1:8" ht="0" hidden="1" customHeight="1" x14ac:dyDescent="0.25"/>
  </sheetData>
  <pageMargins left="0.39370078740157499" right="0.196850393700787" top="0.39370078740157499" bottom="0.63976377952755903" header="0.39370078740157499" footer="0.39370078740157499"/>
  <pageSetup paperSize="9" orientation="landscape" horizontalDpi="300" verticalDpi="300" r:id="rId1"/>
  <headerFooter alignWithMargins="0">
    <oddFooter>&amp;L&amp;"Arial,Regular"&amp;8 LC147RP-IP &amp;C&amp;"Arial,Regular"&amp;8Stranica &amp;P od &amp;N &amp;R&amp;"Arial,Regular"&amp;8 *Obrada LC*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workbookViewId="0">
      <selection activeCell="B36" sqref="B36"/>
    </sheetView>
  </sheetViews>
  <sheetFormatPr defaultRowHeight="15" x14ac:dyDescent="0.25"/>
  <cols>
    <col min="1" max="1" width="16.140625" style="100" customWidth="1"/>
    <col min="2" max="2" width="63.42578125" style="100" customWidth="1"/>
    <col min="3" max="3" width="15" style="100" customWidth="1"/>
    <col min="4" max="4" width="17.7109375" style="100" customWidth="1"/>
    <col min="5" max="5" width="17.7109375" style="103" customWidth="1"/>
    <col min="6" max="6" width="20.28515625" style="100" customWidth="1"/>
    <col min="7" max="7" width="0" style="100" hidden="1" customWidth="1"/>
    <col min="8" max="9" width="11.28515625" style="100" bestFit="1" customWidth="1"/>
    <col min="10" max="16384" width="9.140625" style="100"/>
  </cols>
  <sheetData>
    <row r="1" spans="1:9" x14ac:dyDescent="0.25">
      <c r="A1" s="136" t="s">
        <v>0</v>
      </c>
      <c r="B1" s="126"/>
      <c r="F1" s="101" t="s">
        <v>608</v>
      </c>
    </row>
    <row r="2" spans="1:9" ht="1.35" customHeight="1" x14ac:dyDescent="0.25"/>
    <row r="3" spans="1:9" x14ac:dyDescent="0.25">
      <c r="A3" s="136" t="s">
        <v>1</v>
      </c>
      <c r="B3" s="126"/>
      <c r="F3" s="101" t="s">
        <v>607</v>
      </c>
    </row>
    <row r="4" spans="1:9" ht="1.35" customHeight="1" x14ac:dyDescent="0.25"/>
    <row r="5" spans="1:9" ht="12.75" customHeight="1" x14ac:dyDescent="0.25">
      <c r="A5" s="136" t="s">
        <v>2</v>
      </c>
      <c r="B5" s="126"/>
      <c r="C5" s="126"/>
      <c r="D5" s="126"/>
      <c r="E5" s="126"/>
      <c r="F5" s="126"/>
    </row>
    <row r="6" spans="1:9" ht="1.35" customHeight="1" x14ac:dyDescent="0.25"/>
    <row r="7" spans="1:9" ht="12.75" customHeight="1" x14ac:dyDescent="0.25">
      <c r="A7" s="136" t="s">
        <v>3</v>
      </c>
      <c r="B7" s="126"/>
      <c r="C7" s="126"/>
      <c r="D7" s="126"/>
      <c r="E7" s="126"/>
      <c r="F7" s="126"/>
    </row>
    <row r="8" spans="1:9" ht="1.35" customHeight="1" x14ac:dyDescent="0.25"/>
    <row r="9" spans="1:9" ht="12.75" customHeight="1" x14ac:dyDescent="0.25">
      <c r="A9" s="136" t="s">
        <v>4</v>
      </c>
      <c r="B9" s="126"/>
      <c r="C9" s="126"/>
      <c r="D9" s="126"/>
      <c r="E9" s="126"/>
      <c r="F9" s="126"/>
    </row>
    <row r="10" spans="1:9" ht="15.6" customHeight="1" x14ac:dyDescent="0.25"/>
    <row r="11" spans="1:9" ht="19.899999999999999" customHeight="1" x14ac:dyDescent="0.25">
      <c r="A11" s="132" t="s">
        <v>609</v>
      </c>
      <c r="B11" s="126"/>
      <c r="C11" s="126"/>
      <c r="D11" s="126"/>
      <c r="E11" s="126"/>
      <c r="F11" s="126"/>
    </row>
    <row r="12" spans="1:9" ht="1.5" customHeight="1" x14ac:dyDescent="0.25"/>
    <row r="13" spans="1:9" ht="14.1" customHeight="1" x14ac:dyDescent="0.25">
      <c r="A13" s="144" t="s">
        <v>5</v>
      </c>
      <c r="B13" s="126"/>
      <c r="C13" s="126"/>
      <c r="D13" s="126"/>
      <c r="E13" s="126"/>
      <c r="F13" s="126"/>
    </row>
    <row r="14" spans="1:9" ht="35.450000000000003" customHeight="1" x14ac:dyDescent="0.25"/>
    <row r="15" spans="1:9" x14ac:dyDescent="0.25">
      <c r="A15" s="75" t="s">
        <v>6</v>
      </c>
      <c r="B15" s="75" t="s">
        <v>7</v>
      </c>
      <c r="C15" s="75" t="s">
        <v>539</v>
      </c>
      <c r="D15" s="75" t="s">
        <v>537</v>
      </c>
      <c r="E15" s="75" t="s">
        <v>502</v>
      </c>
      <c r="F15" s="75" t="s">
        <v>503</v>
      </c>
      <c r="G15" s="107"/>
      <c r="H15" s="80" t="s">
        <v>541</v>
      </c>
      <c r="I15" s="80" t="s">
        <v>542</v>
      </c>
    </row>
    <row r="16" spans="1:9" s="103" customFormat="1" x14ac:dyDescent="0.25">
      <c r="A16" s="70">
        <v>1</v>
      </c>
      <c r="B16" s="70">
        <v>2</v>
      </c>
      <c r="C16" s="70">
        <v>3</v>
      </c>
      <c r="D16" s="70">
        <v>4</v>
      </c>
      <c r="E16" s="70">
        <v>5</v>
      </c>
      <c r="F16" s="70">
        <v>6</v>
      </c>
      <c r="G16" s="107"/>
      <c r="H16" s="86">
        <v>7</v>
      </c>
      <c r="I16" s="70">
        <v>8</v>
      </c>
    </row>
    <row r="17" spans="1:9" x14ac:dyDescent="0.25">
      <c r="A17" s="68" t="s">
        <v>8</v>
      </c>
      <c r="B17" s="67" t="s">
        <v>9</v>
      </c>
      <c r="C17" s="111">
        <f>C18+C19</f>
        <v>6407927.3499999996</v>
      </c>
      <c r="D17" s="111">
        <f>D18+D19</f>
        <v>2761000</v>
      </c>
      <c r="E17" s="66">
        <f>E18+E19</f>
        <v>3195500</v>
      </c>
      <c r="F17" s="66">
        <f>F18+F19</f>
        <v>2608281.63</v>
      </c>
      <c r="H17" s="112">
        <f>F17/C17</f>
        <v>0.40703982544371387</v>
      </c>
      <c r="I17" s="112">
        <f>F17/E17</f>
        <v>0.81623584102644342</v>
      </c>
    </row>
    <row r="18" spans="1:9" x14ac:dyDescent="0.25">
      <c r="A18" s="106" t="s">
        <v>472</v>
      </c>
      <c r="B18" s="105" t="s">
        <v>473</v>
      </c>
      <c r="C18" s="110">
        <v>6215259.3300000001</v>
      </c>
      <c r="D18" s="110">
        <v>2505000</v>
      </c>
      <c r="E18" s="104">
        <v>2892000</v>
      </c>
      <c r="F18" s="104">
        <v>2430234.61</v>
      </c>
      <c r="H18" s="113">
        <f t="shared" ref="H18:H19" si="0">F18/C18</f>
        <v>0.39101097491936831</v>
      </c>
      <c r="I18" s="113">
        <f t="shared" ref="I18:I19" si="1">F18/E18</f>
        <v>0.84033008644536644</v>
      </c>
    </row>
    <row r="19" spans="1:9" x14ac:dyDescent="0.25">
      <c r="A19" s="106" t="s">
        <v>495</v>
      </c>
      <c r="B19" s="105" t="s">
        <v>496</v>
      </c>
      <c r="C19" s="110">
        <v>192668.02</v>
      </c>
      <c r="D19" s="110">
        <v>256000</v>
      </c>
      <c r="E19" s="104">
        <v>303500</v>
      </c>
      <c r="F19" s="104">
        <v>178047.02</v>
      </c>
      <c r="H19" s="113">
        <f t="shared" si="0"/>
        <v>0.92411298979456991</v>
      </c>
      <c r="I19" s="113">
        <f t="shared" si="1"/>
        <v>0.58664586490939041</v>
      </c>
    </row>
    <row r="20" spans="1:9" ht="0" hidden="1" customHeight="1" x14ac:dyDescent="0.25"/>
  </sheetData>
  <mergeCells count="7">
    <mergeCell ref="A11:F11"/>
    <mergeCell ref="A13:F13"/>
    <mergeCell ref="A1:B1"/>
    <mergeCell ref="A3:B3"/>
    <mergeCell ref="A5:F5"/>
    <mergeCell ref="A7:F7"/>
    <mergeCell ref="A9:F9"/>
  </mergeCells>
  <pageMargins left="0.39370078740157499" right="0.196850393700787" top="0.39370078740157499" bottom="0.63976377952755903" header="0.39370078740157499" footer="0.39370078740157499"/>
  <pageSetup paperSize="9" orientation="portrait" horizontalDpi="300" verticalDpi="300" r:id="rId1"/>
  <headerFooter alignWithMargins="0">
    <oddFooter>&amp;L&amp;"Arial,Regular"&amp;8 LC147RP-IP &amp;C&amp;"Arial,Regular"&amp;8Stranica &amp;P od &amp;N &amp;R&amp;"Arial,Regular"&amp;8 *Obrada LC*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tabSelected="1" workbookViewId="0">
      <selection activeCell="B14" sqref="B14"/>
    </sheetView>
  </sheetViews>
  <sheetFormatPr defaultRowHeight="15" x14ac:dyDescent="0.25"/>
  <cols>
    <col min="1" max="1" width="16.140625" style="108" customWidth="1"/>
    <col min="2" max="2" width="63.42578125" style="108" customWidth="1"/>
    <col min="3" max="3" width="17.42578125" style="108" customWidth="1"/>
    <col min="4" max="4" width="17" style="108" customWidth="1"/>
    <col min="5" max="5" width="20.28515625" style="108" customWidth="1"/>
    <col min="6" max="6" width="0" style="108" hidden="1" customWidth="1"/>
    <col min="7" max="7" width="16.42578125" style="108" customWidth="1"/>
    <col min="8" max="9" width="12.28515625" style="108" bestFit="1" customWidth="1"/>
    <col min="10" max="16384" width="9.140625" style="108"/>
  </cols>
  <sheetData>
    <row r="1" spans="1:9" x14ac:dyDescent="0.25">
      <c r="A1" s="136" t="s">
        <v>0</v>
      </c>
      <c r="B1" s="126"/>
      <c r="E1" s="109" t="s">
        <v>608</v>
      </c>
    </row>
    <row r="2" spans="1:9" ht="1.35" customHeight="1" x14ac:dyDescent="0.25"/>
    <row r="3" spans="1:9" x14ac:dyDescent="0.25">
      <c r="A3" s="136" t="s">
        <v>2</v>
      </c>
      <c r="B3" s="126"/>
      <c r="E3" s="109" t="s">
        <v>610</v>
      </c>
    </row>
    <row r="4" spans="1:9" ht="1.35" customHeight="1" x14ac:dyDescent="0.25"/>
    <row r="5" spans="1:9" ht="12.75" customHeight="1" x14ac:dyDescent="0.25">
      <c r="A5" s="136" t="s">
        <v>3</v>
      </c>
      <c r="B5" s="126"/>
      <c r="C5" s="126"/>
      <c r="D5" s="126"/>
      <c r="E5" s="126"/>
    </row>
    <row r="6" spans="1:9" ht="1.35" customHeight="1" x14ac:dyDescent="0.25"/>
    <row r="7" spans="1:9" ht="12.75" customHeight="1" x14ac:dyDescent="0.25">
      <c r="A7" s="136" t="s">
        <v>4</v>
      </c>
      <c r="B7" s="126"/>
      <c r="C7" s="126"/>
      <c r="D7" s="126"/>
      <c r="E7" s="126"/>
    </row>
    <row r="8" spans="1:9" ht="1.35" customHeight="1" x14ac:dyDescent="0.25"/>
    <row r="9" spans="1:9" ht="12.75" customHeight="1" x14ac:dyDescent="0.25">
      <c r="A9" s="136" t="s">
        <v>612</v>
      </c>
      <c r="B9" s="126"/>
      <c r="C9" s="126"/>
      <c r="D9" s="126"/>
      <c r="E9" s="126"/>
    </row>
    <row r="10" spans="1:9" ht="15.6" customHeight="1" x14ac:dyDescent="0.25">
      <c r="A10" s="108" t="s">
        <v>613</v>
      </c>
    </row>
    <row r="11" spans="1:9" ht="19.899999999999999" customHeight="1" x14ac:dyDescent="0.25">
      <c r="A11" s="132" t="s">
        <v>614</v>
      </c>
      <c r="B11" s="126"/>
      <c r="C11" s="126"/>
      <c r="D11" s="126"/>
      <c r="E11" s="126"/>
    </row>
    <row r="12" spans="1:9" ht="1.5" customHeight="1" x14ac:dyDescent="0.25"/>
    <row r="13" spans="1:9" ht="14.1" customHeight="1" x14ac:dyDescent="0.25">
      <c r="A13" s="144" t="s">
        <v>5</v>
      </c>
      <c r="B13" s="126"/>
      <c r="C13" s="126"/>
      <c r="D13" s="126"/>
      <c r="E13" s="126"/>
    </row>
    <row r="14" spans="1:9" ht="35.450000000000003" customHeight="1" x14ac:dyDescent="0.25"/>
    <row r="15" spans="1:9" ht="24" x14ac:dyDescent="0.25">
      <c r="A15" s="120" t="s">
        <v>6</v>
      </c>
      <c r="B15" s="120" t="s">
        <v>7</v>
      </c>
      <c r="C15" s="80" t="s">
        <v>539</v>
      </c>
      <c r="D15" s="75" t="s">
        <v>537</v>
      </c>
      <c r="E15" s="75" t="s">
        <v>502</v>
      </c>
      <c r="F15" s="107"/>
      <c r="G15" s="75" t="s">
        <v>503</v>
      </c>
      <c r="H15" s="80" t="s">
        <v>541</v>
      </c>
      <c r="I15" s="80" t="s">
        <v>611</v>
      </c>
    </row>
    <row r="16" spans="1:9" x14ac:dyDescent="0.25">
      <c r="A16" s="70">
        <v>1</v>
      </c>
      <c r="B16" s="70">
        <v>2</v>
      </c>
      <c r="C16" s="86">
        <v>3</v>
      </c>
      <c r="D16" s="70">
        <v>4</v>
      </c>
      <c r="E16" s="70">
        <v>5</v>
      </c>
      <c r="F16" s="107"/>
      <c r="G16" s="70">
        <v>6</v>
      </c>
      <c r="H16" s="70">
        <v>7</v>
      </c>
      <c r="I16" s="70">
        <v>8</v>
      </c>
    </row>
    <row r="17" spans="1:9" x14ac:dyDescent="0.25">
      <c r="A17" s="68" t="s">
        <v>8</v>
      </c>
      <c r="B17" s="67" t="s">
        <v>9</v>
      </c>
      <c r="C17" s="111">
        <f>C18+C20</f>
        <v>13465424.33</v>
      </c>
      <c r="D17" s="111">
        <f>D18+D20</f>
        <v>14907500</v>
      </c>
      <c r="E17" s="66">
        <v>16193000</v>
      </c>
      <c r="G17" s="66">
        <f>G20+G18</f>
        <v>12772784.409999998</v>
      </c>
      <c r="H17" s="112">
        <f>G17/C17</f>
        <v>0.94856159724154776</v>
      </c>
      <c r="I17" s="112">
        <f>G17/E17</f>
        <v>0.78878431482739442</v>
      </c>
    </row>
    <row r="18" spans="1:9" x14ac:dyDescent="0.25">
      <c r="A18" s="119" t="s">
        <v>10</v>
      </c>
      <c r="B18" s="118" t="s">
        <v>11</v>
      </c>
      <c r="C18" s="121">
        <f>C19</f>
        <v>380493.98</v>
      </c>
      <c r="D18" s="121">
        <f>D19</f>
        <v>314000</v>
      </c>
      <c r="E18" s="117">
        <v>104000</v>
      </c>
      <c r="G18" s="117">
        <f>G19</f>
        <v>66252.36</v>
      </c>
      <c r="H18" s="123">
        <f t="shared" ref="H18:H23" si="0">G18/C18</f>
        <v>0.17412196639747099</v>
      </c>
      <c r="I18" s="123">
        <f t="shared" ref="I18:I23" si="1">G18/E18</f>
        <v>0.63704192307692309</v>
      </c>
    </row>
    <row r="19" spans="1:9" x14ac:dyDescent="0.25">
      <c r="A19" s="116" t="s">
        <v>12</v>
      </c>
      <c r="B19" s="115" t="s">
        <v>11</v>
      </c>
      <c r="C19" s="122">
        <v>380493.98</v>
      </c>
      <c r="D19" s="122">
        <v>314000</v>
      </c>
      <c r="E19" s="114">
        <v>104000</v>
      </c>
      <c r="G19" s="114">
        <v>66252.36</v>
      </c>
      <c r="H19" s="124">
        <f t="shared" si="0"/>
        <v>0.17412196639747099</v>
      </c>
      <c r="I19" s="124">
        <f t="shared" si="1"/>
        <v>0.63704192307692309</v>
      </c>
    </row>
    <row r="20" spans="1:9" x14ac:dyDescent="0.25">
      <c r="A20" s="119" t="s">
        <v>30</v>
      </c>
      <c r="B20" s="118" t="s">
        <v>31</v>
      </c>
      <c r="C20" s="121">
        <f>C21+C22+C23</f>
        <v>13084930.35</v>
      </c>
      <c r="D20" s="121">
        <f>D21+D22+D23</f>
        <v>14593500</v>
      </c>
      <c r="E20" s="117">
        <v>16089000</v>
      </c>
      <c r="G20" s="117">
        <f>G21+G22+G23</f>
        <v>12706532.049999999</v>
      </c>
      <c r="H20" s="123">
        <f t="shared" si="0"/>
        <v>0.97108136689470415</v>
      </c>
      <c r="I20" s="123">
        <f t="shared" si="1"/>
        <v>0.78976518428740128</v>
      </c>
    </row>
    <row r="21" spans="1:9" x14ac:dyDescent="0.25">
      <c r="A21" s="116" t="s">
        <v>32</v>
      </c>
      <c r="B21" s="115" t="s">
        <v>31</v>
      </c>
      <c r="C21" s="122">
        <v>6677003</v>
      </c>
      <c r="D21" s="122">
        <v>11832500</v>
      </c>
      <c r="E21" s="114">
        <v>12893500</v>
      </c>
      <c r="G21" s="114">
        <v>10098250.42</v>
      </c>
      <c r="H21" s="124">
        <f t="shared" si="0"/>
        <v>1.5123926737789395</v>
      </c>
      <c r="I21" s="124">
        <f t="shared" si="1"/>
        <v>0.78320474812890217</v>
      </c>
    </row>
    <row r="22" spans="1:9" x14ac:dyDescent="0.25">
      <c r="A22" s="116" t="s">
        <v>465</v>
      </c>
      <c r="B22" s="115" t="s">
        <v>466</v>
      </c>
      <c r="C22" s="122">
        <v>6215259.3300000001</v>
      </c>
      <c r="D22" s="122">
        <v>2505000</v>
      </c>
      <c r="E22" s="114">
        <v>2892000</v>
      </c>
      <c r="G22" s="114">
        <v>2430234.61</v>
      </c>
      <c r="H22" s="124">
        <f t="shared" si="0"/>
        <v>0.39101097491936831</v>
      </c>
      <c r="I22" s="124">
        <f t="shared" si="1"/>
        <v>0.84033008644536644</v>
      </c>
    </row>
    <row r="23" spans="1:9" x14ac:dyDescent="0.25">
      <c r="A23" s="116" t="s">
        <v>487</v>
      </c>
      <c r="B23" s="115" t="s">
        <v>488</v>
      </c>
      <c r="C23" s="122">
        <v>192668.02</v>
      </c>
      <c r="D23" s="122">
        <v>256000</v>
      </c>
      <c r="E23" s="114">
        <v>303500</v>
      </c>
      <c r="G23" s="114">
        <v>178047.02</v>
      </c>
      <c r="H23" s="124">
        <f t="shared" si="0"/>
        <v>0.92411298979456991</v>
      </c>
      <c r="I23" s="124">
        <f t="shared" si="1"/>
        <v>0.58664586490939041</v>
      </c>
    </row>
    <row r="24" spans="1:9" ht="0" hidden="1" customHeight="1" x14ac:dyDescent="0.25"/>
  </sheetData>
  <mergeCells count="7">
    <mergeCell ref="A11:E11"/>
    <mergeCell ref="A13:E13"/>
    <mergeCell ref="A1:B1"/>
    <mergeCell ref="A3:B3"/>
    <mergeCell ref="A5:E5"/>
    <mergeCell ref="A7:E7"/>
    <mergeCell ref="A9:E9"/>
  </mergeCells>
  <pageMargins left="0.39370078740157499" right="0.196850393700787" top="0.39370078740157499" bottom="0.63976377952755903" header="0.39370078740157499" footer="0.39370078740157499"/>
  <pageSetup paperSize="9" orientation="portrait" horizontalDpi="300" verticalDpi="300" r:id="rId1"/>
  <headerFooter alignWithMargins="0">
    <oddFooter>&amp;L&amp;"Arial,Regular"&amp;8 LC147RP-IP &amp;C&amp;"Arial,Regular"&amp;8Stranica &amp;P od &amp;N &amp;R&amp;"Arial,Regular"&amp;8 *Obrada LC*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Opći dio </vt:lpstr>
      <vt:lpstr>Izvršenje proračuna od I-XII</vt:lpstr>
      <vt:lpstr>Prihodi </vt:lpstr>
      <vt:lpstr>Rashodi </vt:lpstr>
      <vt:lpstr>Korisnici </vt:lpstr>
      <vt:lpstr>Razdjel </vt:lpstr>
      <vt:lpstr>'Opći dio '!Ispis_naslova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Mirjana Rajtora</cp:lastModifiedBy>
  <cp:lastPrinted>2023-03-21T09:51:04Z</cp:lastPrinted>
  <dcterms:modified xsi:type="dcterms:W3CDTF">2023-03-29T09:42:47Z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