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435"/>
  </bookViews>
  <sheets>
    <sheet name="Izvršenje Opći dio " sheetId="1" r:id="rId1"/>
    <sheet name="Prihodi " sheetId="2" r:id="rId2"/>
    <sheet name="Rashodi" sheetId="3" r:id="rId3"/>
  </sheets>
  <definedNames>
    <definedName name="JR_PAGE_ANCHOR_0_1">'Izvršenje Opći dio '!$A$1</definedName>
  </definedNames>
  <calcPr calcId="152511"/>
</workbook>
</file>

<file path=xl/calcChain.xml><?xml version="1.0" encoding="utf-8"?>
<calcChain xmlns="http://schemas.openxmlformats.org/spreadsheetml/2006/main">
  <c r="K40" i="1" l="1"/>
  <c r="K39" i="1"/>
  <c r="K38" i="1"/>
  <c r="K37" i="1"/>
  <c r="K36" i="1"/>
  <c r="K31" i="1"/>
  <c r="K30" i="1"/>
  <c r="K29" i="1"/>
  <c r="K28" i="1"/>
  <c r="K23" i="1"/>
  <c r="K21" i="1"/>
  <c r="K20" i="1"/>
  <c r="K19" i="1"/>
  <c r="K18" i="1"/>
  <c r="K17" i="1"/>
  <c r="K15" i="1"/>
  <c r="G40" i="1"/>
  <c r="G38" i="1"/>
  <c r="G36" i="1"/>
  <c r="G31" i="1"/>
  <c r="G23" i="1"/>
  <c r="J38" i="1"/>
  <c r="J36" i="1"/>
  <c r="J31" i="1"/>
  <c r="J29" i="1"/>
  <c r="J23" i="1"/>
  <c r="J21" i="1"/>
  <c r="J20" i="1"/>
  <c r="J19" i="1"/>
  <c r="J18" i="1"/>
  <c r="J17" i="1"/>
  <c r="J15" i="1"/>
  <c r="I40" i="1"/>
  <c r="I38" i="1"/>
  <c r="I36" i="1"/>
  <c r="H38" i="1"/>
  <c r="H36" i="1"/>
  <c r="I31" i="1"/>
  <c r="H31" i="1"/>
  <c r="I23" i="1"/>
  <c r="H23" i="1"/>
  <c r="M38" i="3"/>
  <c r="M36" i="3"/>
  <c r="M35" i="3"/>
  <c r="M33" i="3"/>
  <c r="M32" i="3"/>
  <c r="M31" i="3"/>
  <c r="M30" i="3"/>
  <c r="M29" i="3"/>
  <c r="M28" i="3"/>
  <c r="M27" i="3"/>
  <c r="M25" i="3"/>
  <c r="M23" i="3"/>
  <c r="M22" i="3"/>
  <c r="M21" i="3"/>
  <c r="M20" i="3"/>
  <c r="M19" i="3"/>
  <c r="M18" i="3"/>
  <c r="M17" i="3"/>
  <c r="M16" i="3"/>
  <c r="M15" i="3"/>
  <c r="M13" i="3"/>
  <c r="M12" i="3"/>
  <c r="M11" i="3"/>
  <c r="M10" i="3"/>
  <c r="M9" i="3"/>
  <c r="M8" i="3"/>
  <c r="M7" i="3"/>
  <c r="M6" i="3"/>
  <c r="M5" i="3"/>
  <c r="M4" i="3"/>
  <c r="I5" i="3"/>
  <c r="I35" i="3"/>
  <c r="I36" i="3"/>
  <c r="I30" i="3"/>
  <c r="I27" i="3" s="1"/>
  <c r="I28" i="3"/>
  <c r="I22" i="3"/>
  <c r="I20" i="3"/>
  <c r="I18" i="3"/>
  <c r="I16" i="3"/>
  <c r="I10" i="3"/>
  <c r="I6" i="3"/>
  <c r="I4" i="3" l="1"/>
  <c r="K27" i="3" l="1"/>
  <c r="K4" i="3" s="1"/>
  <c r="L4" i="3" s="1"/>
  <c r="K30" i="3"/>
  <c r="K5" i="3"/>
  <c r="L5" i="3" s="1"/>
  <c r="K16" i="3"/>
  <c r="K10" i="3"/>
  <c r="L38" i="3"/>
  <c r="L37" i="3"/>
  <c r="L36" i="3"/>
  <c r="L35" i="3"/>
  <c r="L34" i="3"/>
  <c r="L33" i="3"/>
  <c r="L32" i="3"/>
  <c r="L31" i="3"/>
  <c r="L30" i="3"/>
  <c r="L29" i="3"/>
  <c r="L28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K6" i="3"/>
  <c r="L27" i="3" l="1"/>
  <c r="J4" i="3"/>
  <c r="M45" i="2" l="1"/>
  <c r="M44" i="2"/>
  <c r="M40" i="2"/>
  <c r="M39" i="2"/>
  <c r="M38" i="2"/>
  <c r="M37" i="2"/>
  <c r="M36" i="2"/>
  <c r="M35" i="2"/>
  <c r="M34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I13" i="2"/>
  <c r="I5" i="2" s="1"/>
  <c r="I4" i="2" s="1"/>
  <c r="I44" i="2"/>
  <c r="I34" i="2"/>
  <c r="I35" i="2"/>
  <c r="I39" i="2"/>
  <c r="I36" i="2"/>
  <c r="I41" i="2"/>
  <c r="I24" i="2"/>
  <c r="I25" i="2"/>
  <c r="I27" i="2"/>
  <c r="I29" i="2"/>
  <c r="I19" i="2"/>
  <c r="I20" i="2"/>
  <c r="I22" i="2"/>
  <c r="I14" i="2"/>
  <c r="I16" i="2"/>
  <c r="I6" i="2"/>
  <c r="I7" i="2"/>
  <c r="I9" i="2"/>
  <c r="I11" i="2"/>
  <c r="I38" i="2" l="1"/>
  <c r="K19" i="2" l="1"/>
  <c r="K6" i="2"/>
  <c r="K22" i="2"/>
  <c r="K27" i="2"/>
  <c r="K24" i="2" s="1"/>
  <c r="K16" i="2"/>
  <c r="K13" i="2" s="1"/>
  <c r="J4" i="2"/>
  <c r="K5" i="2" l="1"/>
  <c r="K4" i="2" s="1"/>
  <c r="L4" i="2" s="1"/>
</calcChain>
</file>

<file path=xl/sharedStrings.xml><?xml version="1.0" encoding="utf-8"?>
<sst xmlns="http://schemas.openxmlformats.org/spreadsheetml/2006/main" count="380" uniqueCount="236">
  <si>
    <t>Općina Velika Ludina</t>
  </si>
  <si>
    <t>Svetog Mihaela 37</t>
  </si>
  <si>
    <t>44316 Velika Ludina</t>
  </si>
  <si>
    <t>OIB 02359032919</t>
  </si>
  <si>
    <t>IZVRŠENJE PRORAČUNA</t>
  </si>
  <si>
    <t>1.1.2024. - 31.12.2024.</t>
  </si>
  <si>
    <t>A. RAČUN PRIHODA I RASHODA</t>
  </si>
  <si>
    <t xml:space="preserve">1.1. </t>
  </si>
  <si>
    <t>Prihodi poslovanja</t>
  </si>
  <si>
    <t>2.832.753,00</t>
  </si>
  <si>
    <t>76.24%</t>
  </si>
  <si>
    <t xml:space="preserve">1.2. </t>
  </si>
  <si>
    <t>Prihodi od prodaje nefinancijske imovine</t>
  </si>
  <si>
    <t>11.748,00</t>
  </si>
  <si>
    <t>7.545,38</t>
  </si>
  <si>
    <t>64.23%</t>
  </si>
  <si>
    <t xml:space="preserve">2.1. </t>
  </si>
  <si>
    <t>Rashodi poslovanja</t>
  </si>
  <si>
    <t>1.850.717,00</t>
  </si>
  <si>
    <t xml:space="preserve">2.2. </t>
  </si>
  <si>
    <t>Rashodi za nabavu nefinancijske imovine</t>
  </si>
  <si>
    <t>1.963.784,00</t>
  </si>
  <si>
    <t xml:space="preserve">3. </t>
  </si>
  <si>
    <t>RAZLIKA - Višak/manjak</t>
  </si>
  <si>
    <t>prazni red</t>
  </si>
  <si>
    <t>B. RAČUN ZADUŽIVANJA/FINANCIRANJA</t>
  </si>
  <si>
    <t xml:space="preserve">1. </t>
  </si>
  <si>
    <t>Primici od financijske imovine i zaduživanja</t>
  </si>
  <si>
    <t>1.000.000,00</t>
  </si>
  <si>
    <t>0,00</t>
  </si>
  <si>
    <t>0.00%</t>
  </si>
  <si>
    <t xml:space="preserve">2. </t>
  </si>
  <si>
    <t>Izdaci za financijsku imovinu i otplate zajmova</t>
  </si>
  <si>
    <t>30.000,00</t>
  </si>
  <si>
    <t>16.321,98</t>
  </si>
  <si>
    <t>NETO FINANCIRANJE</t>
  </si>
  <si>
    <t>C. PRORAČUN UKUPNO</t>
  </si>
  <si>
    <t>PRIHODI I PRIMICI</t>
  </si>
  <si>
    <t>RASHODI I IZDACI</t>
  </si>
  <si>
    <t>Broj konta</t>
  </si>
  <si>
    <t>Vrsta prihoda/rashoda</t>
  </si>
  <si>
    <t>6</t>
  </si>
  <si>
    <t>61</t>
  </si>
  <si>
    <t>Prihodi od poreza</t>
  </si>
  <si>
    <t>1.003.222,00</t>
  </si>
  <si>
    <t>85.77%</t>
  </si>
  <si>
    <t>611</t>
  </si>
  <si>
    <t>Porez i prirez na dohodak</t>
  </si>
  <si>
    <t>951.222,00</t>
  </si>
  <si>
    <t>808.903,17</t>
  </si>
  <si>
    <t>85.04%</t>
  </si>
  <si>
    <t>613</t>
  </si>
  <si>
    <t>Porezi na imovinu</t>
  </si>
  <si>
    <t>42.000,00</t>
  </si>
  <si>
    <t>44.169,45</t>
  </si>
  <si>
    <t>105.17%</t>
  </si>
  <si>
    <t>614</t>
  </si>
  <si>
    <t>Porezi na robu i usluge</t>
  </si>
  <si>
    <t>10.000,00</t>
  </si>
  <si>
    <t>7.382,61</t>
  </si>
  <si>
    <t>73.83%</t>
  </si>
  <si>
    <t>63</t>
  </si>
  <si>
    <t>Pomoći iz inozemstva i od subjekata unutar općeg proračuna</t>
  </si>
  <si>
    <t>1.293.510,75</t>
  </si>
  <si>
    <t>70.78%</t>
  </si>
  <si>
    <t>632</t>
  </si>
  <si>
    <t>Pomoći od međunarodnih organizacija te institucija i tijela EU</t>
  </si>
  <si>
    <t>915.904,75</t>
  </si>
  <si>
    <t>361.591,66</t>
  </si>
  <si>
    <t>39.48%</t>
  </si>
  <si>
    <t>633</t>
  </si>
  <si>
    <t>Pomoći proračunu iz drugih proračuna</t>
  </si>
  <si>
    <t>377.606,00</t>
  </si>
  <si>
    <t>146.70%</t>
  </si>
  <si>
    <t>64</t>
  </si>
  <si>
    <t>Prihodi od imovine</t>
  </si>
  <si>
    <t>203.000,00</t>
  </si>
  <si>
    <t>116.04%</t>
  </si>
  <si>
    <t>641</t>
  </si>
  <si>
    <t>Prihodi od financijske imovine</t>
  </si>
  <si>
    <t>3.000,00</t>
  </si>
  <si>
    <t>23,17</t>
  </si>
  <si>
    <t>0.77%</t>
  </si>
  <si>
    <t>642</t>
  </si>
  <si>
    <t>Prihodi od nefinancijske imovine</t>
  </si>
  <si>
    <t>200.000,00</t>
  </si>
  <si>
    <t>117.76%</t>
  </si>
  <si>
    <t>65</t>
  </si>
  <si>
    <t>Prihodi od upravnih i administrativnih pristojbi, pristojbi po posebnim propisima i naknada</t>
  </si>
  <si>
    <t>330.520,25</t>
  </si>
  <si>
    <t>44.76%</t>
  </si>
  <si>
    <t>651</t>
  </si>
  <si>
    <t>Upravne i administrativne pristojbe</t>
  </si>
  <si>
    <t>2.000,00</t>
  </si>
  <si>
    <t>22,29</t>
  </si>
  <si>
    <t>1.11%</t>
  </si>
  <si>
    <t>652</t>
  </si>
  <si>
    <t>Prihodi po posebnim propisima</t>
  </si>
  <si>
    <t>146.600,00</t>
  </si>
  <si>
    <t>17.06%</t>
  </si>
  <si>
    <t>653</t>
  </si>
  <si>
    <t>Komunalni doprinosi i naknade</t>
  </si>
  <si>
    <t>181.920,25</t>
  </si>
  <si>
    <t>122.893,88</t>
  </si>
  <si>
    <t>67.55%</t>
  </si>
  <si>
    <t>68</t>
  </si>
  <si>
    <t>Kazne, upravne mjere i ostali prihodi</t>
  </si>
  <si>
    <t>2.500,00</t>
  </si>
  <si>
    <t>278,72</t>
  </si>
  <si>
    <t>11.15%</t>
  </si>
  <si>
    <t>681</t>
  </si>
  <si>
    <t>Kazne i upravne mjere</t>
  </si>
  <si>
    <t>7</t>
  </si>
  <si>
    <t>71</t>
  </si>
  <si>
    <t>Prihodi od prodaje neproizvedene dugotrajne imovine</t>
  </si>
  <si>
    <t>7.951,00</t>
  </si>
  <si>
    <t>94.90%</t>
  </si>
  <si>
    <t>711</t>
  </si>
  <si>
    <t>Prihodi od prodaje materijalne imovine - prirodnih bogatstava</t>
  </si>
  <si>
    <t>72</t>
  </si>
  <si>
    <t>Prihodi od prodaje proizvedene dugotrajne imovine</t>
  </si>
  <si>
    <t>3.797,00</t>
  </si>
  <si>
    <t>721</t>
  </si>
  <si>
    <t>Prihodi od prodaje građevinskih objekata</t>
  </si>
  <si>
    <t>722</t>
  </si>
  <si>
    <t>Prihodi od prodaje postrojenja i opreme</t>
  </si>
  <si>
    <t>8</t>
  </si>
  <si>
    <t>84</t>
  </si>
  <si>
    <t>Primici od zaduživanja</t>
  </si>
  <si>
    <t>844</t>
  </si>
  <si>
    <t>Primljeni krediti i zajmovi od kreditnih i ostalih financijskih institucija izvan javnog sektora</t>
  </si>
  <si>
    <t>8443</t>
  </si>
  <si>
    <t>Primljeni krediti od tuzemnih kreditnih institucija izvan javnog sektora</t>
  </si>
  <si>
    <t>UKUPNO</t>
  </si>
  <si>
    <t>Pomoći roračunskim korisnicima iz proračuna koji im nije nadležan</t>
  </si>
  <si>
    <t>Planirano 2024</t>
  </si>
  <si>
    <t>Ostvareno 2024</t>
  </si>
  <si>
    <t>A. RAČUN PRIHODA</t>
  </si>
  <si>
    <t>Ostvareno 2023</t>
  </si>
  <si>
    <t>Indeks 5/4</t>
  </si>
  <si>
    <t>Indeks 5/3</t>
  </si>
  <si>
    <t>3</t>
  </si>
  <si>
    <t>31</t>
  </si>
  <si>
    <t>Rashodi za zaposlene</t>
  </si>
  <si>
    <t>657.297,00</t>
  </si>
  <si>
    <t>311</t>
  </si>
  <si>
    <t>Plaće (Bruto)</t>
  </si>
  <si>
    <t>529.500,00</t>
  </si>
  <si>
    <t>312</t>
  </si>
  <si>
    <t>Ostali rashodi za zaposlene</t>
  </si>
  <si>
    <t>39.597,00</t>
  </si>
  <si>
    <t>313</t>
  </si>
  <si>
    <t>Doprinosi na plaće</t>
  </si>
  <si>
    <t>88.200,00</t>
  </si>
  <si>
    <t>32</t>
  </si>
  <si>
    <t>Materijalni rashodi</t>
  </si>
  <si>
    <t>878.703,00</t>
  </si>
  <si>
    <t>321</t>
  </si>
  <si>
    <t>Naknade troškova zaposlenima</t>
  </si>
  <si>
    <t>15.000,00</t>
  </si>
  <si>
    <t>322</t>
  </si>
  <si>
    <t>Rashodi za materijal i energiju</t>
  </si>
  <si>
    <t>181.347,00</t>
  </si>
  <si>
    <t>323</t>
  </si>
  <si>
    <t>Rashodi za usluge</t>
  </si>
  <si>
    <t>581.491,00</t>
  </si>
  <si>
    <t>324</t>
  </si>
  <si>
    <t>Naknade troškova osobama izvan radnog odnosa</t>
  </si>
  <si>
    <t>120,00</t>
  </si>
  <si>
    <t>329</t>
  </si>
  <si>
    <t>Ostali nespomenuti rashodi poslovanja</t>
  </si>
  <si>
    <t>100.745,00</t>
  </si>
  <si>
    <t>34</t>
  </si>
  <si>
    <t>Financijski rashodi</t>
  </si>
  <si>
    <t>12.550,00</t>
  </si>
  <si>
    <t>343</t>
  </si>
  <si>
    <t>Ostali financijski rashodi</t>
  </si>
  <si>
    <t>36</t>
  </si>
  <si>
    <t>Pomoći dane u inozemstvo i unutar općeg proračuna</t>
  </si>
  <si>
    <t>16.500,00</t>
  </si>
  <si>
    <t>363</t>
  </si>
  <si>
    <t>Pomoći unutar općeg proračuna</t>
  </si>
  <si>
    <t>37</t>
  </si>
  <si>
    <t>Naknade građanima i kućanstvima na temelju osiguranja i druge naknade</t>
  </si>
  <si>
    <t>68.100,00</t>
  </si>
  <si>
    <t>53.116,16</t>
  </si>
  <si>
    <t>372</t>
  </si>
  <si>
    <t>Ostale naknade građanima i kućanstvima iz proračuna</t>
  </si>
  <si>
    <t>38</t>
  </si>
  <si>
    <t>Ostali rashodi</t>
  </si>
  <si>
    <t>217.567,00</t>
  </si>
  <si>
    <t>202.947,67</t>
  </si>
  <si>
    <t>381</t>
  </si>
  <si>
    <t>Tekuće donacije</t>
  </si>
  <si>
    <t>187.567,00</t>
  </si>
  <si>
    <t>172.947,67</t>
  </si>
  <si>
    <t>382</t>
  </si>
  <si>
    <t>Kapitalne donacije</t>
  </si>
  <si>
    <t>383</t>
  </si>
  <si>
    <t>Kazne, penali i naknade štete</t>
  </si>
  <si>
    <t>386</t>
  </si>
  <si>
    <t>Kapitalne pomoći</t>
  </si>
  <si>
    <t>4</t>
  </si>
  <si>
    <t>41</t>
  </si>
  <si>
    <t>Rashodi za nabavu neproizvedene dugotrajne imovine</t>
  </si>
  <si>
    <t>45.000,00</t>
  </si>
  <si>
    <t>15.487,75</t>
  </si>
  <si>
    <t>412</t>
  </si>
  <si>
    <t>Nematerijalna imovina</t>
  </si>
  <si>
    <t>42</t>
  </si>
  <si>
    <t>Rashodi za nabavu proizvedene dugotrajne imovine</t>
  </si>
  <si>
    <t>1.918.784,00</t>
  </si>
  <si>
    <t>421</t>
  </si>
  <si>
    <t>Građevinski objekti</t>
  </si>
  <si>
    <t>1.896.375,00</t>
  </si>
  <si>
    <t>697.631,88</t>
  </si>
  <si>
    <t>422</t>
  </si>
  <si>
    <t>Postrojenja i oprema</t>
  </si>
  <si>
    <t>16.000,00</t>
  </si>
  <si>
    <t>424</t>
  </si>
  <si>
    <t>Knjige, umjetnička djela i ostale izložbene vrijednosti</t>
  </si>
  <si>
    <t>5.309,00</t>
  </si>
  <si>
    <t>426</t>
  </si>
  <si>
    <t>Nematerijalna proizvedena imovina</t>
  </si>
  <si>
    <t>1.100,00</t>
  </si>
  <si>
    <t>5</t>
  </si>
  <si>
    <t>54</t>
  </si>
  <si>
    <t>Izdaci za otplatu glavnice primljenih kredita i zajmova</t>
  </si>
  <si>
    <t>544</t>
  </si>
  <si>
    <t xml:space="preserve">Otplata glavnice primljenih kredita i zajmova od kreditnih i ostalih financijskih institucija izvan </t>
  </si>
  <si>
    <t>547</t>
  </si>
  <si>
    <t>Otplata glavnice primljenih zajmova od drugih razina vlasti</t>
  </si>
  <si>
    <t>20.000,00</t>
  </si>
  <si>
    <t>Indeks 3/2</t>
  </si>
  <si>
    <t>Indeks 3/1</t>
  </si>
  <si>
    <t>B. RAČUN RASHODA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</si>
</sst>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A]#,##0.00;\-\ #,##0.00"/>
    <numFmt numFmtId="165" formatCode="#,##0.00_ ;\-#,##0.00\ "/>
  </numFmts>
  <fonts count="18">
    <font>
      <sz val="11"/>
      <color theme="1"/>
      <name val="Calibri"/>
      <family val="2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11"/>
      <color rgb="FF000000"/>
      <name val="Arimo"/>
      <family val="2"/>
    </font>
    <font>
      <b/>
      <sz val="10"/>
      <color rgb="FF000000"/>
      <name val="Arimo"/>
      <family val="2"/>
    </font>
    <font>
      <b/>
      <sz val="10"/>
      <color rgb="FFFFFFFF"/>
      <name val="Arimo"/>
      <family val="2"/>
    </font>
    <font>
      <sz val="10"/>
      <color rgb="FF000000"/>
      <name val="Arimo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mo"/>
      <charset val="238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Arial"/>
    </font>
    <font>
      <b/>
      <sz val="10"/>
      <name val="Arim"/>
      <charset val="238"/>
    </font>
    <font>
      <sz val="10"/>
      <color theme="1"/>
      <name val="Arim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99999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0" fillId="0" borderId="2"/>
    <xf numFmtId="0" fontId="10" fillId="0" borderId="2"/>
  </cellStyleXfs>
  <cellXfs count="140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2" fillId="4" borderId="1" xfId="0" applyNumberFormat="1" applyFont="1" applyFill="1" applyBorder="1" applyAlignment="1" applyProtection="1">
      <alignment horizontal="right" vertical="top" wrapText="1"/>
    </xf>
    <xf numFmtId="0" fontId="7" fillId="14" borderId="3" xfId="0" applyNumberFormat="1" applyFont="1" applyFill="1" applyBorder="1" applyAlignment="1" applyProtection="1">
      <alignment horizontal="left" vertical="center" wrapText="1"/>
    </xf>
    <xf numFmtId="0" fontId="7" fillId="15" borderId="3" xfId="0" applyNumberFormat="1" applyFont="1" applyFill="1" applyBorder="1" applyAlignment="1" applyProtection="1">
      <alignment horizontal="right" vertical="center" wrapText="1"/>
    </xf>
    <xf numFmtId="0" fontId="7" fillId="15" borderId="4" xfId="0" applyNumberFormat="1" applyFont="1" applyFill="1" applyBorder="1" applyAlignment="1" applyProtection="1">
      <alignment horizontal="right" vertical="center" wrapText="1"/>
    </xf>
    <xf numFmtId="0" fontId="5" fillId="11" borderId="3" xfId="0" applyNumberFormat="1" applyFont="1" applyFill="1" applyBorder="1" applyAlignment="1" applyProtection="1">
      <alignment horizontal="center" vertical="center" wrapText="1"/>
    </xf>
    <xf numFmtId="0" fontId="5" fillId="12" borderId="3" xfId="0" applyNumberFormat="1" applyFont="1" applyFill="1" applyBorder="1" applyAlignment="1" applyProtection="1">
      <alignment horizontal="center" vertical="center" wrapText="1"/>
    </xf>
    <xf numFmtId="0" fontId="5" fillId="12" borderId="4" xfId="0" applyNumberFormat="1" applyFont="1" applyFill="1" applyBorder="1" applyAlignment="1" applyProtection="1">
      <alignment horizontal="center" vertical="center" wrapText="1"/>
    </xf>
    <xf numFmtId="0" fontId="5" fillId="13" borderId="4" xfId="0" applyNumberFormat="1" applyFont="1" applyFill="1" applyBorder="1" applyAlignment="1" applyProtection="1">
      <alignment horizontal="left" vertical="center" wrapText="1"/>
    </xf>
    <xf numFmtId="0" fontId="5" fillId="13" borderId="3" xfId="0" applyNumberFormat="1" applyFont="1" applyFill="1" applyBorder="1" applyAlignment="1" applyProtection="1">
      <alignment horizontal="center" vertical="center" wrapText="1"/>
    </xf>
    <xf numFmtId="4" fontId="5" fillId="13" borderId="3" xfId="0" applyNumberFormat="1" applyFont="1" applyFill="1" applyBorder="1" applyAlignment="1" applyProtection="1">
      <alignment horizontal="center" vertical="center" wrapText="1"/>
    </xf>
    <xf numFmtId="0" fontId="5" fillId="13" borderId="4" xfId="0" applyNumberFormat="1" applyFont="1" applyFill="1" applyBorder="1" applyAlignment="1" applyProtection="1">
      <alignment horizontal="center" vertical="center" wrapText="1"/>
    </xf>
    <xf numFmtId="4" fontId="5" fillId="13" borderId="4" xfId="0" applyNumberFormat="1" applyFont="1" applyFill="1" applyBorder="1" applyAlignment="1" applyProtection="1">
      <alignment horizontal="center" vertical="center" wrapText="1"/>
    </xf>
    <xf numFmtId="4" fontId="7" fillId="15" borderId="4" xfId="0" applyNumberFormat="1" applyFont="1" applyFill="1" applyBorder="1" applyAlignment="1" applyProtection="1">
      <alignment horizontal="right" vertical="center" wrapText="1"/>
    </xf>
    <xf numFmtId="10" fontId="5" fillId="13" borderId="3" xfId="0" applyNumberFormat="1" applyFont="1" applyFill="1" applyBorder="1" applyAlignment="1" applyProtection="1">
      <alignment horizontal="right" vertical="center" wrapText="1"/>
    </xf>
    <xf numFmtId="0" fontId="5" fillId="16" borderId="3" xfId="0" applyNumberFormat="1" applyFont="1" applyFill="1" applyBorder="1" applyAlignment="1" applyProtection="1">
      <alignment horizontal="left" vertical="center" wrapText="1"/>
    </xf>
    <xf numFmtId="0" fontId="5" fillId="16" borderId="3" xfId="0" applyNumberFormat="1" applyFont="1" applyFill="1" applyBorder="1" applyAlignment="1" applyProtection="1">
      <alignment horizontal="right" vertical="center" wrapText="1"/>
    </xf>
    <xf numFmtId="4" fontId="5" fillId="16" borderId="4" xfId="0" applyNumberFormat="1" applyFont="1" applyFill="1" applyBorder="1" applyAlignment="1" applyProtection="1">
      <alignment horizontal="right" vertical="center" wrapText="1"/>
    </xf>
    <xf numFmtId="0" fontId="5" fillId="16" borderId="4" xfId="0" applyNumberFormat="1" applyFont="1" applyFill="1" applyBorder="1" applyAlignment="1" applyProtection="1">
      <alignment horizontal="right" vertical="center" wrapText="1"/>
    </xf>
    <xf numFmtId="0" fontId="5" fillId="17" borderId="3" xfId="0" applyNumberFormat="1" applyFont="1" applyFill="1" applyBorder="1" applyAlignment="1" applyProtection="1">
      <alignment horizontal="right" vertical="center" wrapText="1"/>
    </xf>
    <xf numFmtId="4" fontId="5" fillId="17" borderId="4" xfId="0" applyNumberFormat="1" applyFont="1" applyFill="1" applyBorder="1" applyAlignment="1" applyProtection="1">
      <alignment horizontal="right" vertical="center" wrapText="1"/>
    </xf>
    <xf numFmtId="0" fontId="5" fillId="18" borderId="3" xfId="0" applyNumberFormat="1" applyFont="1" applyFill="1" applyBorder="1" applyAlignment="1" applyProtection="1">
      <alignment horizontal="left" vertical="center" wrapText="1"/>
    </xf>
    <xf numFmtId="0" fontId="5" fillId="18" borderId="3" xfId="0" applyNumberFormat="1" applyFont="1" applyFill="1" applyBorder="1" applyAlignment="1" applyProtection="1">
      <alignment horizontal="right" vertical="center" wrapText="1"/>
    </xf>
    <xf numFmtId="0" fontId="5" fillId="18" borderId="4" xfId="0" applyNumberFormat="1" applyFont="1" applyFill="1" applyBorder="1" applyAlignment="1" applyProtection="1">
      <alignment horizontal="right" vertical="center" wrapText="1"/>
    </xf>
    <xf numFmtId="4" fontId="5" fillId="18" borderId="4" xfId="0" applyNumberFormat="1" applyFont="1" applyFill="1" applyBorder="1" applyAlignment="1" applyProtection="1">
      <alignment horizontal="right" vertical="center" wrapText="1"/>
    </xf>
    <xf numFmtId="0" fontId="7" fillId="18" borderId="3" xfId="0" applyNumberFormat="1" applyFont="1" applyFill="1" applyBorder="1" applyAlignment="1" applyProtection="1">
      <alignment horizontal="right" vertical="center" wrapText="1"/>
    </xf>
    <xf numFmtId="4" fontId="9" fillId="18" borderId="4" xfId="0" applyNumberFormat="1" applyFont="1" applyFill="1" applyBorder="1" applyAlignment="1" applyProtection="1">
      <alignment horizontal="right" vertical="center" wrapText="1"/>
    </xf>
    <xf numFmtId="9" fontId="7" fillId="18" borderId="3" xfId="1" applyFont="1" applyFill="1" applyBorder="1" applyAlignment="1" applyProtection="1">
      <alignment horizontal="right" vertical="center" wrapText="1"/>
    </xf>
    <xf numFmtId="0" fontId="5" fillId="17" borderId="4" xfId="0" applyNumberFormat="1" applyFont="1" applyFill="1" applyBorder="1" applyAlignment="1" applyProtection="1">
      <alignment horizontal="right" vertical="center" wrapText="1"/>
    </xf>
    <xf numFmtId="0" fontId="5" fillId="13" borderId="5" xfId="0" applyNumberFormat="1" applyFont="1" applyFill="1" applyBorder="1" applyAlignment="1" applyProtection="1">
      <alignment horizontal="center" vertical="center" wrapText="1"/>
    </xf>
    <xf numFmtId="0" fontId="5" fillId="13" borderId="4" xfId="0" applyNumberFormat="1" applyFont="1" applyFill="1" applyBorder="1" applyAlignment="1" applyProtection="1">
      <alignment horizontal="center" vertical="center" wrapText="1"/>
    </xf>
    <xf numFmtId="0" fontId="5" fillId="13" borderId="5" xfId="0" applyNumberFormat="1" applyFont="1" applyFill="1" applyBorder="1" applyAlignment="1" applyProtection="1">
      <alignment horizontal="center" vertical="center" wrapText="1"/>
    </xf>
    <xf numFmtId="0" fontId="5" fillId="11" borderId="3" xfId="0" applyNumberFormat="1" applyFont="1" applyFill="1" applyBorder="1" applyAlignment="1" applyProtection="1">
      <alignment horizontal="center" vertical="center" wrapText="1"/>
    </xf>
    <xf numFmtId="165" fontId="5" fillId="17" borderId="3" xfId="0" applyNumberFormat="1" applyFont="1" applyFill="1" applyBorder="1" applyAlignment="1" applyProtection="1">
      <alignment horizontal="right" vertical="center" wrapText="1"/>
    </xf>
    <xf numFmtId="164" fontId="5" fillId="18" borderId="3" xfId="0" applyNumberFormat="1" applyFont="1" applyFill="1" applyBorder="1" applyAlignment="1" applyProtection="1">
      <alignment horizontal="right" vertical="center" wrapText="1"/>
    </xf>
    <xf numFmtId="164" fontId="11" fillId="0" borderId="7" xfId="2" applyNumberFormat="1" applyFont="1" applyFill="1" applyBorder="1" applyAlignment="1">
      <alignment horizontal="right" vertical="center" wrapText="1"/>
    </xf>
    <xf numFmtId="165" fontId="5" fillId="16" borderId="3" xfId="0" applyNumberFormat="1" applyFont="1" applyFill="1" applyBorder="1" applyAlignment="1" applyProtection="1">
      <alignment horizontal="left" vertical="center" wrapText="1"/>
    </xf>
    <xf numFmtId="165" fontId="5" fillId="16" borderId="3" xfId="0" applyNumberFormat="1" applyFont="1" applyFill="1" applyBorder="1" applyAlignment="1" applyProtection="1">
      <alignment horizontal="right" vertical="center" wrapText="1"/>
    </xf>
    <xf numFmtId="164" fontId="5" fillId="17" borderId="3" xfId="0" applyNumberFormat="1" applyFont="1" applyFill="1" applyBorder="1" applyAlignment="1" applyProtection="1">
      <alignment horizontal="right" vertical="center" wrapText="1"/>
    </xf>
    <xf numFmtId="0" fontId="7" fillId="14" borderId="3" xfId="0" applyNumberFormat="1" applyFont="1" applyFill="1" applyBorder="1" applyAlignment="1" applyProtection="1">
      <alignment horizontal="right" vertical="center" wrapText="1"/>
    </xf>
    <xf numFmtId="165" fontId="5" fillId="13" borderId="5" xfId="0" applyNumberFormat="1" applyFont="1" applyFill="1" applyBorder="1" applyAlignment="1" applyProtection="1">
      <alignment horizontal="center" vertical="center" wrapText="1"/>
    </xf>
    <xf numFmtId="0" fontId="9" fillId="18" borderId="5" xfId="0" applyNumberFormat="1" applyFont="1" applyFill="1" applyBorder="1" applyAlignment="1" applyProtection="1">
      <alignment horizontal="right" vertical="center" wrapText="1"/>
    </xf>
    <xf numFmtId="0" fontId="0" fillId="19" borderId="0" xfId="0" applyFill="1"/>
    <xf numFmtId="10" fontId="5" fillId="16" borderId="3" xfId="1" applyNumberFormat="1" applyFont="1" applyFill="1" applyBorder="1" applyAlignment="1" applyProtection="1">
      <alignment horizontal="right" vertical="center" wrapText="1"/>
    </xf>
    <xf numFmtId="10" fontId="5" fillId="17" borderId="3" xfId="1" applyNumberFormat="1" applyFont="1" applyFill="1" applyBorder="1" applyAlignment="1" applyProtection="1">
      <alignment horizontal="right" vertical="center" wrapText="1"/>
    </xf>
    <xf numFmtId="10" fontId="5" fillId="18" borderId="3" xfId="1" applyNumberFormat="1" applyFont="1" applyFill="1" applyBorder="1" applyAlignment="1" applyProtection="1">
      <alignment horizontal="right" vertical="center" wrapText="1"/>
    </xf>
    <xf numFmtId="10" fontId="7" fillId="15" borderId="3" xfId="1" applyNumberFormat="1" applyFont="1" applyFill="1" applyBorder="1" applyAlignment="1" applyProtection="1">
      <alignment horizontal="right" vertical="center" wrapText="1"/>
    </xf>
    <xf numFmtId="10" fontId="7" fillId="18" borderId="3" xfId="1" applyNumberFormat="1" applyFont="1" applyFill="1" applyBorder="1" applyAlignment="1" applyProtection="1">
      <alignment horizontal="right" vertical="center" wrapText="1"/>
    </xf>
    <xf numFmtId="10" fontId="0" fillId="19" borderId="0" xfId="1" applyNumberFormat="1" applyFont="1" applyFill="1"/>
    <xf numFmtId="0" fontId="0" fillId="2" borderId="3" xfId="0" applyNumberFormat="1" applyFont="1" applyFill="1" applyBorder="1" applyAlignment="1" applyProtection="1">
      <alignment wrapText="1"/>
      <protection locked="0"/>
    </xf>
    <xf numFmtId="0" fontId="5" fillId="8" borderId="3" xfId="0" applyNumberFormat="1" applyFont="1" applyFill="1" applyBorder="1" applyAlignment="1" applyProtection="1">
      <alignment horizontal="right" vertical="center" wrapText="1"/>
    </xf>
    <xf numFmtId="0" fontId="5" fillId="9" borderId="3" xfId="0" applyNumberFormat="1" applyFont="1" applyFill="1" applyBorder="1" applyAlignment="1" applyProtection="1">
      <alignment horizontal="left" vertical="center" wrapText="1"/>
    </xf>
    <xf numFmtId="0" fontId="0" fillId="16" borderId="3" xfId="0" applyNumberFormat="1" applyFont="1" applyFill="1" applyBorder="1" applyAlignment="1" applyProtection="1">
      <alignment wrapText="1"/>
      <protection locked="0"/>
    </xf>
    <xf numFmtId="0" fontId="5" fillId="16" borderId="3" xfId="0" applyNumberFormat="1" applyFont="1" applyFill="1" applyBorder="1" applyAlignment="1" applyProtection="1">
      <alignment horizontal="left" vertical="center" wrapText="1"/>
    </xf>
    <xf numFmtId="0" fontId="5" fillId="20" borderId="3" xfId="0" applyNumberFormat="1" applyFont="1" applyFill="1" applyBorder="1" applyAlignment="1" applyProtection="1">
      <alignment horizontal="right" vertical="center" wrapText="1"/>
    </xf>
    <xf numFmtId="0" fontId="5" fillId="16" borderId="12" xfId="0" applyNumberFormat="1" applyFont="1" applyFill="1" applyBorder="1" applyAlignment="1" applyProtection="1">
      <alignment horizontal="right" vertical="center" wrapText="1"/>
    </xf>
    <xf numFmtId="4" fontId="5" fillId="13" borderId="12" xfId="0" applyNumberFormat="1" applyFont="1" applyFill="1" applyBorder="1" applyAlignment="1" applyProtection="1">
      <alignment horizontal="right" vertical="center" wrapText="1"/>
    </xf>
    <xf numFmtId="4" fontId="7" fillId="15" borderId="3" xfId="0" applyNumberFormat="1" applyFont="1" applyFill="1" applyBorder="1" applyAlignment="1" applyProtection="1">
      <alignment horizontal="right" vertical="center" wrapText="1"/>
    </xf>
    <xf numFmtId="4" fontId="5" fillId="20" borderId="3" xfId="0" applyNumberFormat="1" applyFont="1" applyFill="1" applyBorder="1" applyAlignment="1" applyProtection="1">
      <alignment horizontal="right" vertical="center" wrapText="1"/>
    </xf>
    <xf numFmtId="2" fontId="5" fillId="16" borderId="12" xfId="0" applyNumberFormat="1" applyFont="1" applyFill="1" applyBorder="1" applyAlignment="1" applyProtection="1">
      <alignment horizontal="right" vertical="center" wrapText="1"/>
    </xf>
    <xf numFmtId="2" fontId="5" fillId="20" borderId="3" xfId="0" applyNumberFormat="1" applyFont="1" applyFill="1" applyBorder="1" applyAlignment="1" applyProtection="1">
      <alignment horizontal="right" vertical="center" wrapText="1"/>
    </xf>
    <xf numFmtId="2" fontId="7" fillId="15" borderId="3" xfId="0" applyNumberFormat="1" applyFont="1" applyFill="1" applyBorder="1" applyAlignment="1" applyProtection="1">
      <alignment horizontal="right" vertical="center" wrapText="1"/>
    </xf>
    <xf numFmtId="2" fontId="5" fillId="16" borderId="3" xfId="0" applyNumberFormat="1" applyFont="1" applyFill="1" applyBorder="1" applyAlignment="1" applyProtection="1">
      <alignment horizontal="right" vertical="center" wrapText="1"/>
    </xf>
    <xf numFmtId="4" fontId="5" fillId="16" borderId="12" xfId="0" applyNumberFormat="1" applyFont="1" applyFill="1" applyBorder="1" applyAlignment="1" applyProtection="1">
      <alignment horizontal="right" vertical="center" wrapText="1"/>
    </xf>
    <xf numFmtId="4" fontId="5" fillId="16" borderId="3" xfId="0" applyNumberFormat="1" applyFont="1" applyFill="1" applyBorder="1" applyAlignment="1" applyProtection="1">
      <alignment horizontal="right" vertical="center" wrapText="1"/>
    </xf>
    <xf numFmtId="2" fontId="5" fillId="13" borderId="12" xfId="0" applyNumberFormat="1" applyFont="1" applyFill="1" applyBorder="1" applyAlignment="1" applyProtection="1">
      <alignment horizontal="right" vertical="center" wrapText="1"/>
    </xf>
    <xf numFmtId="164" fontId="13" fillId="0" borderId="7" xfId="2" applyNumberFormat="1" applyFont="1" applyFill="1" applyBorder="1" applyAlignment="1">
      <alignment horizontal="right" vertical="center" wrapText="1" readingOrder="1"/>
    </xf>
    <xf numFmtId="0" fontId="7" fillId="15" borderId="3" xfId="0" applyNumberFormat="1" applyFont="1" applyFill="1" applyBorder="1" applyAlignment="1" applyProtection="1">
      <alignment horizontal="right" vertical="center" wrapText="1" readingOrder="1"/>
    </xf>
    <xf numFmtId="165" fontId="5" fillId="20" borderId="3" xfId="0" applyNumberFormat="1" applyFont="1" applyFill="1" applyBorder="1" applyAlignment="1" applyProtection="1">
      <alignment horizontal="right" vertical="center" wrapText="1"/>
    </xf>
    <xf numFmtId="164" fontId="5" fillId="20" borderId="3" xfId="0" applyNumberFormat="1" applyFont="1" applyFill="1" applyBorder="1" applyAlignment="1" applyProtection="1">
      <alignment horizontal="right" vertical="center" wrapText="1"/>
    </xf>
    <xf numFmtId="165" fontId="5" fillId="16" borderId="12" xfId="0" applyNumberFormat="1" applyFont="1" applyFill="1" applyBorder="1" applyAlignment="1" applyProtection="1">
      <alignment horizontal="right" vertical="center" wrapText="1"/>
    </xf>
    <xf numFmtId="165" fontId="5" fillId="13" borderId="13" xfId="0" applyNumberFormat="1" applyFont="1" applyFill="1" applyBorder="1" applyAlignment="1" applyProtection="1">
      <alignment horizontal="right" vertical="center" wrapText="1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2" borderId="3" xfId="0" applyNumberFormat="1" applyFont="1" applyFill="1" applyBorder="1" applyAlignment="1" applyProtection="1">
      <alignment horizontal="center" wrapText="1"/>
      <protection locked="0"/>
    </xf>
    <xf numFmtId="0" fontId="5" fillId="8" borderId="3" xfId="0" applyNumberFormat="1" applyFont="1" applyFill="1" applyBorder="1" applyAlignment="1" applyProtection="1">
      <alignment horizontal="center" vertical="center" wrapText="1"/>
    </xf>
    <xf numFmtId="0" fontId="5" fillId="21" borderId="3" xfId="0" applyNumberFormat="1" applyFont="1" applyFill="1" applyBorder="1" applyAlignment="1" applyProtection="1">
      <alignment horizontal="right" vertical="center" wrapText="1"/>
    </xf>
    <xf numFmtId="4" fontId="5" fillId="8" borderId="3" xfId="0" applyNumberFormat="1" applyFont="1" applyFill="1" applyBorder="1" applyAlignment="1" applyProtection="1">
      <alignment horizontal="right" vertical="center" wrapText="1"/>
    </xf>
    <xf numFmtId="4" fontId="0" fillId="2" borderId="3" xfId="0" applyNumberFormat="1" applyFont="1" applyFill="1" applyBorder="1" applyAlignment="1" applyProtection="1">
      <alignment wrapText="1"/>
      <protection locked="0"/>
    </xf>
    <xf numFmtId="0" fontId="5" fillId="21" borderId="4" xfId="0" applyNumberFormat="1" applyFont="1" applyFill="1" applyBorder="1" applyAlignment="1" applyProtection="1">
      <alignment horizontal="right" vertical="center" wrapText="1"/>
    </xf>
    <xf numFmtId="0" fontId="5" fillId="21" borderId="12" xfId="0" applyNumberFormat="1" applyFont="1" applyFill="1" applyBorder="1" applyAlignment="1" applyProtection="1">
      <alignment horizontal="right" vertical="center" wrapText="1"/>
    </xf>
    <xf numFmtId="2" fontId="5" fillId="8" borderId="3" xfId="0" applyNumberFormat="1" applyFont="1" applyFill="1" applyBorder="1" applyAlignment="1" applyProtection="1">
      <alignment horizontal="right" vertical="center" wrapText="1"/>
    </xf>
    <xf numFmtId="2" fontId="0" fillId="2" borderId="3" xfId="0" applyNumberFormat="1" applyFont="1" applyFill="1" applyBorder="1" applyAlignment="1" applyProtection="1">
      <alignment wrapText="1"/>
      <protection locked="0"/>
    </xf>
    <xf numFmtId="4" fontId="5" fillId="9" borderId="3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ont="1" applyFill="1" applyBorder="1" applyAlignment="1" applyProtection="1">
      <alignment horizontal="right" wrapText="1"/>
      <protection locked="0"/>
    </xf>
    <xf numFmtId="0" fontId="9" fillId="16" borderId="3" xfId="0" applyNumberFormat="1" applyFont="1" applyFill="1" applyBorder="1" applyAlignment="1" applyProtection="1">
      <alignment horizontal="center" vertical="center" wrapText="1"/>
    </xf>
    <xf numFmtId="0" fontId="5" fillId="16" borderId="3" xfId="0" applyNumberFormat="1" applyFont="1" applyFill="1" applyBorder="1" applyAlignment="1" applyProtection="1">
      <alignment horizontal="center" vertical="center" wrapText="1"/>
    </xf>
    <xf numFmtId="4" fontId="14" fillId="0" borderId="3" xfId="3" applyNumberFormat="1" applyFont="1" applyFill="1" applyBorder="1"/>
    <xf numFmtId="0" fontId="15" fillId="2" borderId="3" xfId="0" applyNumberFormat="1" applyFont="1" applyFill="1" applyBorder="1" applyAlignment="1" applyProtection="1">
      <alignment wrapText="1"/>
      <protection locked="0"/>
    </xf>
    <xf numFmtId="4" fontId="16" fillId="0" borderId="3" xfId="3" applyNumberFormat="1" applyFont="1" applyFill="1" applyBorder="1"/>
    <xf numFmtId="0" fontId="17" fillId="2" borderId="3" xfId="0" applyNumberFormat="1" applyFont="1" applyFill="1" applyBorder="1" applyAlignment="1" applyProtection="1">
      <alignment wrapText="1"/>
      <protection locked="0"/>
    </xf>
    <xf numFmtId="0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4" fontId="5" fillId="17" borderId="3" xfId="0" applyNumberFormat="1" applyFont="1" applyFill="1" applyBorder="1" applyAlignment="1" applyProtection="1">
      <alignment horizontal="right" vertical="center" wrapText="1"/>
    </xf>
    <xf numFmtId="0" fontId="5" fillId="8" borderId="3" xfId="0" applyNumberFormat="1" applyFont="1" applyFill="1" applyBorder="1" applyAlignment="1" applyProtection="1">
      <alignment horizontal="right" wrapText="1"/>
    </xf>
    <xf numFmtId="0" fontId="2" fillId="5" borderId="1" xfId="0" applyNumberFormat="1" applyFont="1" applyFill="1" applyBorder="1" applyAlignment="1" applyProtection="1">
      <alignment horizontal="left" vertical="top" wrapText="1"/>
    </xf>
    <xf numFmtId="0" fontId="3" fillId="6" borderId="3" xfId="0" applyNumberFormat="1" applyFont="1" applyFill="1" applyBorder="1" applyAlignment="1" applyProtection="1">
      <alignment horizontal="center" vertical="top" wrapText="1"/>
    </xf>
    <xf numFmtId="0" fontId="4" fillId="7" borderId="3" xfId="0" applyNumberFormat="1" applyFont="1" applyFill="1" applyBorder="1" applyAlignment="1" applyProtection="1">
      <alignment horizontal="center" vertical="top" wrapText="1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9" xfId="0" applyNumberFormat="1" applyFont="1" applyFill="1" applyBorder="1" applyAlignment="1" applyProtection="1">
      <alignment horizontal="center" wrapText="1"/>
      <protection locked="0"/>
    </xf>
    <xf numFmtId="0" fontId="0" fillId="2" borderId="10" xfId="0" applyNumberFormat="1" applyFont="1" applyFill="1" applyBorder="1" applyAlignment="1" applyProtection="1">
      <alignment horizontal="center" wrapText="1"/>
      <protection locked="0"/>
    </xf>
    <xf numFmtId="0" fontId="0" fillId="2" borderId="11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6" xfId="0" applyNumberFormat="1" applyFont="1" applyFill="1" applyBorder="1" applyAlignment="1" applyProtection="1">
      <alignment horizontal="center" wrapText="1"/>
      <protection locked="0"/>
    </xf>
    <xf numFmtId="0" fontId="5" fillId="9" borderId="3" xfId="0" applyNumberFormat="1" applyFont="1" applyFill="1" applyBorder="1" applyAlignment="1" applyProtection="1">
      <alignment horizontal="left" vertical="center" wrapText="1"/>
    </xf>
    <xf numFmtId="0" fontId="5" fillId="16" borderId="3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0" fontId="6" fillId="10" borderId="6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wrapText="1"/>
      <protection locked="0"/>
    </xf>
    <xf numFmtId="0" fontId="5" fillId="11" borderId="3" xfId="0" applyNumberFormat="1" applyFont="1" applyFill="1" applyBorder="1" applyAlignment="1" applyProtection="1">
      <alignment horizontal="center" vertical="center" wrapText="1"/>
    </xf>
    <xf numFmtId="0" fontId="5" fillId="13" borderId="3" xfId="0" applyNumberFormat="1" applyFont="1" applyFill="1" applyBorder="1" applyAlignment="1" applyProtection="1">
      <alignment horizontal="left" vertical="center" wrapText="1"/>
    </xf>
    <xf numFmtId="0" fontId="5" fillId="13" borderId="4" xfId="0" applyNumberFormat="1" applyFont="1" applyFill="1" applyBorder="1" applyAlignment="1" applyProtection="1">
      <alignment horizontal="center" vertical="center" wrapText="1"/>
    </xf>
    <xf numFmtId="0" fontId="5" fillId="13" borderId="5" xfId="0" applyNumberFormat="1" applyFont="1" applyFill="1" applyBorder="1" applyAlignment="1" applyProtection="1">
      <alignment horizontal="center" vertical="center" wrapText="1"/>
    </xf>
    <xf numFmtId="0" fontId="5" fillId="13" borderId="6" xfId="0" applyNumberFormat="1" applyFont="1" applyFill="1" applyBorder="1" applyAlignment="1" applyProtection="1">
      <alignment horizontal="center" vertical="center" wrapText="1"/>
    </xf>
    <xf numFmtId="0" fontId="7" fillId="14" borderId="3" xfId="0" applyNumberFormat="1" applyFont="1" applyFill="1" applyBorder="1" applyAlignment="1" applyProtection="1">
      <alignment horizontal="left" vertical="center" wrapText="1"/>
    </xf>
    <xf numFmtId="0" fontId="5" fillId="18" borderId="3" xfId="0" applyNumberFormat="1" applyFont="1" applyFill="1" applyBorder="1" applyAlignment="1" applyProtection="1">
      <alignment horizontal="left" vertical="center" wrapText="1"/>
    </xf>
    <xf numFmtId="0" fontId="5" fillId="17" borderId="3" xfId="0" applyNumberFormat="1" applyFont="1" applyFill="1" applyBorder="1" applyAlignment="1" applyProtection="1">
      <alignment horizontal="left" vertical="center" wrapText="1"/>
    </xf>
    <xf numFmtId="0" fontId="9" fillId="18" borderId="4" xfId="0" applyNumberFormat="1" applyFont="1" applyFill="1" applyBorder="1" applyAlignment="1" applyProtection="1">
      <alignment horizontal="left" vertical="center" wrapText="1"/>
    </xf>
    <xf numFmtId="0" fontId="9" fillId="18" borderId="5" xfId="0" applyNumberFormat="1" applyFont="1" applyFill="1" applyBorder="1" applyAlignment="1" applyProtection="1">
      <alignment horizontal="left" vertical="center" wrapText="1"/>
    </xf>
    <xf numFmtId="0" fontId="7" fillId="18" borderId="4" xfId="0" applyNumberFormat="1" applyFont="1" applyFill="1" applyBorder="1" applyAlignment="1" applyProtection="1">
      <alignment horizontal="left" vertical="center" wrapText="1"/>
    </xf>
    <xf numFmtId="0" fontId="7" fillId="18" borderId="6" xfId="0" applyNumberFormat="1" applyFont="1" applyFill="1" applyBorder="1" applyAlignment="1" applyProtection="1">
      <alignment horizontal="left" vertical="center" wrapText="1"/>
    </xf>
    <xf numFmtId="0" fontId="7" fillId="18" borderId="5" xfId="0" applyNumberFormat="1" applyFont="1" applyFill="1" applyBorder="1" applyAlignment="1" applyProtection="1">
      <alignment horizontal="left" vertical="center" wrapText="1"/>
    </xf>
    <xf numFmtId="0" fontId="5" fillId="16" borderId="4" xfId="0" applyNumberFormat="1" applyFont="1" applyFill="1" applyBorder="1" applyAlignment="1" applyProtection="1">
      <alignment horizontal="left" vertical="center" wrapText="1"/>
    </xf>
    <xf numFmtId="0" fontId="5" fillId="16" borderId="5" xfId="0" applyNumberFormat="1" applyFont="1" applyFill="1" applyBorder="1" applyAlignment="1" applyProtection="1">
      <alignment horizontal="left" vertical="center" wrapText="1"/>
    </xf>
    <xf numFmtId="0" fontId="5" fillId="16" borderId="6" xfId="0" applyNumberFormat="1" applyFont="1" applyFill="1" applyBorder="1" applyAlignment="1" applyProtection="1">
      <alignment horizontal="left" vertical="center" wrapText="1"/>
    </xf>
    <xf numFmtId="0" fontId="5" fillId="20" borderId="4" xfId="0" applyNumberFormat="1" applyFont="1" applyFill="1" applyBorder="1" applyAlignment="1" applyProtection="1">
      <alignment horizontal="left" vertical="center" wrapText="1"/>
    </xf>
    <xf numFmtId="0" fontId="5" fillId="20" borderId="5" xfId="0" applyNumberFormat="1" applyFont="1" applyFill="1" applyBorder="1" applyAlignment="1" applyProtection="1">
      <alignment horizontal="left" vertical="center" wrapText="1"/>
    </xf>
    <xf numFmtId="0" fontId="5" fillId="20" borderId="6" xfId="0" applyNumberFormat="1" applyFont="1" applyFill="1" applyBorder="1" applyAlignment="1" applyProtection="1">
      <alignment horizontal="left" vertical="center" wrapText="1"/>
    </xf>
    <xf numFmtId="0" fontId="7" fillId="15" borderId="3" xfId="0" applyNumberFormat="1" applyFont="1" applyFill="1" applyBorder="1" applyAlignment="1" applyProtection="1">
      <alignment horizontal="left" vertical="center" wrapText="1"/>
    </xf>
    <xf numFmtId="0" fontId="5" fillId="20" borderId="3" xfId="0" applyNumberFormat="1" applyFont="1" applyFill="1" applyBorder="1" applyAlignment="1" applyProtection="1">
      <alignment horizontal="left" vertical="center" wrapText="1"/>
    </xf>
    <xf numFmtId="0" fontId="7" fillId="15" borderId="4" xfId="0" applyNumberFormat="1" applyFont="1" applyFill="1" applyBorder="1" applyAlignment="1" applyProtection="1">
      <alignment horizontal="left" vertical="center" wrapText="1"/>
    </xf>
    <xf numFmtId="0" fontId="7" fillId="15" borderId="5" xfId="0" applyNumberFormat="1" applyFont="1" applyFill="1" applyBorder="1" applyAlignment="1" applyProtection="1">
      <alignment horizontal="left" vertical="center" wrapText="1"/>
    </xf>
    <xf numFmtId="0" fontId="7" fillId="15" borderId="6" xfId="0" applyNumberFormat="1" applyFont="1" applyFill="1" applyBorder="1" applyAlignment="1" applyProtection="1">
      <alignment horizontal="left" vertical="center" wrapText="1"/>
    </xf>
    <xf numFmtId="0" fontId="5" fillId="11" borderId="4" xfId="0" applyNumberFormat="1" applyFont="1" applyFill="1" applyBorder="1" applyAlignment="1" applyProtection="1">
      <alignment horizontal="center" vertical="center" wrapText="1"/>
    </xf>
    <xf numFmtId="0" fontId="5" fillId="11" borderId="5" xfId="0" applyNumberFormat="1" applyFont="1" applyFill="1" applyBorder="1" applyAlignment="1" applyProtection="1">
      <alignment horizontal="center" vertical="center" wrapText="1"/>
    </xf>
    <xf numFmtId="0" fontId="5" fillId="11" borderId="6" xfId="0" applyNumberFormat="1" applyFont="1" applyFill="1" applyBorder="1" applyAlignment="1" applyProtection="1">
      <alignment horizontal="center" vertical="center" wrapText="1"/>
    </xf>
    <xf numFmtId="0" fontId="5" fillId="13" borderId="4" xfId="0" applyNumberFormat="1" applyFont="1" applyFill="1" applyBorder="1" applyAlignment="1" applyProtection="1">
      <alignment horizontal="left" vertical="center" wrapText="1"/>
    </xf>
    <xf numFmtId="0" fontId="5" fillId="13" borderId="6" xfId="0" applyNumberFormat="1" applyFont="1" applyFill="1" applyBorder="1" applyAlignment="1" applyProtection="1">
      <alignment horizontal="left" vertical="center" wrapText="1"/>
    </xf>
    <xf numFmtId="0" fontId="5" fillId="13" borderId="5" xfId="0" applyNumberFormat="1" applyFont="1" applyFill="1" applyBorder="1" applyAlignment="1" applyProtection="1">
      <alignment horizontal="left" vertical="center" wrapText="1"/>
    </xf>
  </cellXfs>
  <cellStyles count="4">
    <cellStyle name="Normal 2" xfId="2"/>
    <cellStyle name="Normalno" xfId="0" builtinId="0"/>
    <cellStyle name="Normalno 2" xfId="3"/>
    <cellStyle name="Postota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0"/>
  <sheetViews>
    <sheetView tabSelected="1" workbookViewId="0">
      <selection activeCell="B14" sqref="B14"/>
    </sheetView>
  </sheetViews>
  <sheetFormatPr defaultRowHeight="15"/>
  <cols>
    <col min="1" max="1" width="3.28515625" customWidth="1"/>
    <col min="2" max="2" width="5" customWidth="1"/>
    <col min="3" max="3" width="6.7109375" customWidth="1"/>
    <col min="4" max="4" width="3.28515625" customWidth="1"/>
    <col min="5" max="5" width="22" customWidth="1"/>
    <col min="6" max="6" width="6.28515625" customWidth="1"/>
    <col min="7" max="7" width="16.140625" customWidth="1"/>
    <col min="8" max="8" width="16.7109375" customWidth="1"/>
    <col min="9" max="9" width="12.140625" customWidth="1"/>
    <col min="10" max="11" width="9.5703125" customWidth="1"/>
  </cols>
  <sheetData>
    <row r="1" spans="1:11" ht="20.100000000000001" customHeight="1">
      <c r="A1" s="1"/>
      <c r="B1" s="1"/>
      <c r="C1" s="1"/>
      <c r="D1" s="1"/>
      <c r="E1" s="1"/>
      <c r="F1" s="1"/>
      <c r="G1" s="73"/>
      <c r="H1" s="1"/>
      <c r="I1" s="1"/>
      <c r="J1" s="1"/>
      <c r="K1" s="1"/>
    </row>
    <row r="2" spans="1:11" ht="12" customHeight="1">
      <c r="A2" s="1"/>
      <c r="B2" s="98" t="s">
        <v>0</v>
      </c>
      <c r="C2" s="98"/>
      <c r="D2" s="98"/>
      <c r="E2" s="98"/>
      <c r="F2" s="1"/>
      <c r="G2" s="73"/>
      <c r="H2" s="1"/>
      <c r="I2" s="1"/>
      <c r="J2" s="2"/>
      <c r="K2" s="2"/>
    </row>
    <row r="3" spans="1:11" ht="12" customHeight="1">
      <c r="A3" s="1"/>
      <c r="B3" s="95"/>
      <c r="C3" s="95"/>
      <c r="D3" s="95"/>
      <c r="E3" s="95"/>
      <c r="F3" s="1"/>
      <c r="G3" s="73"/>
      <c r="H3" s="1"/>
      <c r="I3" s="1"/>
      <c r="J3" s="2"/>
      <c r="K3" s="2"/>
    </row>
    <row r="4" spans="1:11" ht="12" customHeight="1">
      <c r="A4" s="1"/>
      <c r="B4" s="95" t="s">
        <v>1</v>
      </c>
      <c r="C4" s="95"/>
      <c r="D4" s="95"/>
      <c r="E4" s="95"/>
      <c r="F4" s="1"/>
      <c r="G4" s="73"/>
      <c r="H4" s="1"/>
      <c r="I4" s="1"/>
      <c r="J4" s="1"/>
      <c r="K4" s="1"/>
    </row>
    <row r="5" spans="1:11" ht="12" customHeight="1">
      <c r="A5" s="1"/>
      <c r="B5" s="95" t="s">
        <v>2</v>
      </c>
      <c r="C5" s="95"/>
      <c r="D5" s="95"/>
      <c r="E5" s="95"/>
      <c r="F5" s="1"/>
      <c r="G5" s="73"/>
      <c r="H5" s="1"/>
      <c r="I5" s="1"/>
      <c r="J5" s="1"/>
      <c r="K5" s="1"/>
    </row>
    <row r="6" spans="1:11" ht="12" customHeight="1">
      <c r="A6" s="1"/>
      <c r="B6" s="95" t="s">
        <v>3</v>
      </c>
      <c r="C6" s="95"/>
      <c r="D6" s="95"/>
      <c r="E6" s="95"/>
      <c r="F6" s="1"/>
      <c r="G6" s="73"/>
      <c r="H6" s="1"/>
      <c r="I6" s="1"/>
      <c r="J6" s="1"/>
      <c r="K6" s="1"/>
    </row>
    <row r="7" spans="1:11" ht="5.0999999999999996" customHeight="1">
      <c r="A7" s="1"/>
      <c r="B7" s="1"/>
      <c r="C7" s="1"/>
      <c r="D7" s="1"/>
      <c r="E7" s="1"/>
      <c r="F7" s="1"/>
      <c r="G7" s="73"/>
      <c r="H7" s="1"/>
      <c r="I7" s="1"/>
      <c r="J7" s="1"/>
      <c r="K7" s="1"/>
    </row>
    <row r="8" spans="1:11" ht="20.100000000000001" customHeight="1">
      <c r="A8" s="1"/>
      <c r="B8" s="96" t="s">
        <v>4</v>
      </c>
      <c r="C8" s="96"/>
      <c r="D8" s="96"/>
      <c r="E8" s="96"/>
      <c r="F8" s="96"/>
      <c r="G8" s="96"/>
      <c r="H8" s="96"/>
      <c r="I8" s="96"/>
      <c r="J8" s="96"/>
      <c r="K8" s="92"/>
    </row>
    <row r="9" spans="1:11" ht="15" customHeight="1">
      <c r="A9" s="1"/>
      <c r="B9" s="97" t="s">
        <v>5</v>
      </c>
      <c r="C9" s="97"/>
      <c r="D9" s="97"/>
      <c r="E9" s="97"/>
      <c r="F9" s="97"/>
      <c r="G9" s="97"/>
      <c r="H9" s="97"/>
      <c r="I9" s="97"/>
      <c r="J9" s="97"/>
      <c r="K9" s="92"/>
    </row>
    <row r="10" spans="1:11" ht="18" customHeight="1">
      <c r="A10" s="1"/>
      <c r="B10" s="99"/>
      <c r="C10" s="100"/>
      <c r="D10" s="100"/>
      <c r="E10" s="100"/>
      <c r="F10" s="100"/>
      <c r="G10" s="74"/>
      <c r="H10" s="103"/>
      <c r="I10" s="104"/>
      <c r="J10" s="104"/>
    </row>
    <row r="11" spans="1:11" ht="30" customHeight="1">
      <c r="A11" s="1"/>
      <c r="B11" s="101"/>
      <c r="C11" s="102"/>
      <c r="D11" s="102"/>
      <c r="E11" s="102"/>
      <c r="F11" s="102"/>
      <c r="G11" s="91" t="s">
        <v>138</v>
      </c>
      <c r="H11" s="75" t="s">
        <v>135</v>
      </c>
      <c r="I11" s="75" t="s">
        <v>136</v>
      </c>
      <c r="J11" s="75" t="s">
        <v>233</v>
      </c>
      <c r="K11" s="75" t="s">
        <v>234</v>
      </c>
    </row>
    <row r="12" spans="1:11" ht="0.95" customHeight="1">
      <c r="A12" s="1"/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5" customHeight="1">
      <c r="A13" s="1"/>
      <c r="B13" s="16"/>
      <c r="C13" s="106" t="s">
        <v>6</v>
      </c>
      <c r="D13" s="106"/>
      <c r="E13" s="106"/>
      <c r="F13" s="106"/>
      <c r="G13" s="85">
        <v>1</v>
      </c>
      <c r="H13" s="86">
        <v>2</v>
      </c>
      <c r="I13" s="86">
        <v>3</v>
      </c>
      <c r="J13" s="86">
        <v>4</v>
      </c>
      <c r="K13" s="86">
        <v>5</v>
      </c>
    </row>
    <row r="14" spans="1:11" ht="0.95" customHeight="1">
      <c r="A14" s="1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>
      <c r="A15" s="1"/>
      <c r="B15" s="52" t="s">
        <v>7</v>
      </c>
      <c r="C15" s="105" t="s">
        <v>8</v>
      </c>
      <c r="D15" s="105"/>
      <c r="E15" s="105"/>
      <c r="F15" s="105"/>
      <c r="G15" s="87">
        <v>1636104.15</v>
      </c>
      <c r="H15" s="76" t="s">
        <v>9</v>
      </c>
      <c r="I15" s="77">
        <v>2228430.8000000003</v>
      </c>
      <c r="J15" s="81">
        <f>I15/H15*100</f>
        <v>78.666611596563499</v>
      </c>
      <c r="K15" s="81">
        <f>I15/G15*100</f>
        <v>136.20348068917255</v>
      </c>
    </row>
    <row r="16" spans="1:11" ht="0.95" customHeight="1">
      <c r="A16" s="1"/>
      <c r="B16" s="50"/>
      <c r="C16" s="50"/>
      <c r="D16" s="50"/>
      <c r="E16" s="50"/>
      <c r="F16" s="50"/>
      <c r="G16" s="88"/>
      <c r="H16" s="50"/>
      <c r="I16" s="78"/>
      <c r="J16" s="50"/>
      <c r="K16" s="50"/>
    </row>
    <row r="17" spans="1:11" ht="15" customHeight="1">
      <c r="A17" s="1"/>
      <c r="B17" s="52" t="s">
        <v>11</v>
      </c>
      <c r="C17" s="105" t="s">
        <v>12</v>
      </c>
      <c r="D17" s="105"/>
      <c r="E17" s="105"/>
      <c r="F17" s="105"/>
      <c r="G17" s="87">
        <v>13310.75</v>
      </c>
      <c r="H17" s="76" t="s">
        <v>13</v>
      </c>
      <c r="I17" s="79" t="s">
        <v>14</v>
      </c>
      <c r="J17" s="81">
        <f t="shared" ref="J17:J21" si="0">I17/H17*100</f>
        <v>64.226932243786166</v>
      </c>
      <c r="K17" s="81">
        <f t="shared" ref="K17:K21" si="1">I17/G17*100</f>
        <v>56.686362526529308</v>
      </c>
    </row>
    <row r="18" spans="1:11" ht="0.95" customHeight="1">
      <c r="A18" s="1"/>
      <c r="B18" s="50"/>
      <c r="C18" s="50"/>
      <c r="D18" s="50"/>
      <c r="E18" s="50"/>
      <c r="F18" s="50"/>
      <c r="G18" s="88"/>
      <c r="H18" s="50"/>
      <c r="I18" s="78"/>
      <c r="J18" s="82" t="e">
        <f t="shared" si="0"/>
        <v>#DIV/0!</v>
      </c>
      <c r="K18" s="82" t="e">
        <f t="shared" si="1"/>
        <v>#DIV/0!</v>
      </c>
    </row>
    <row r="19" spans="1:11" ht="15" customHeight="1">
      <c r="A19" s="1"/>
      <c r="B19" s="52" t="s">
        <v>16</v>
      </c>
      <c r="C19" s="105" t="s">
        <v>17</v>
      </c>
      <c r="D19" s="105"/>
      <c r="E19" s="105"/>
      <c r="F19" s="105"/>
      <c r="G19" s="87">
        <v>1533056.29</v>
      </c>
      <c r="H19" s="80" t="s">
        <v>18</v>
      </c>
      <c r="I19" s="77">
        <v>1607306.14</v>
      </c>
      <c r="J19" s="81">
        <f t="shared" si="0"/>
        <v>86.847753600361372</v>
      </c>
      <c r="K19" s="81">
        <f t="shared" si="1"/>
        <v>104.843256603448</v>
      </c>
    </row>
    <row r="20" spans="1:11" ht="0.95" customHeight="1">
      <c r="A20" s="1"/>
      <c r="B20" s="50"/>
      <c r="C20" s="50"/>
      <c r="D20" s="50"/>
      <c r="E20" s="50"/>
      <c r="F20" s="50"/>
      <c r="G20" s="88"/>
      <c r="H20" s="50"/>
      <c r="I20" s="78"/>
      <c r="J20" s="82" t="e">
        <f t="shared" si="0"/>
        <v>#DIV/0!</v>
      </c>
      <c r="K20" s="82" t="e">
        <f t="shared" si="1"/>
        <v>#DIV/0!</v>
      </c>
    </row>
    <row r="21" spans="1:11" ht="24.75" customHeight="1">
      <c r="A21" s="1"/>
      <c r="B21" s="52" t="s">
        <v>19</v>
      </c>
      <c r="C21" s="105" t="s">
        <v>20</v>
      </c>
      <c r="D21" s="105"/>
      <c r="E21" s="105"/>
      <c r="F21" s="105"/>
      <c r="G21" s="87">
        <v>343309.5</v>
      </c>
      <c r="H21" s="76" t="s">
        <v>21</v>
      </c>
      <c r="I21" s="77">
        <v>728373.39999999991</v>
      </c>
      <c r="J21" s="81">
        <f t="shared" si="0"/>
        <v>37.090301173652499</v>
      </c>
      <c r="K21" s="81">
        <f t="shared" si="1"/>
        <v>212.16232000570909</v>
      </c>
    </row>
    <row r="22" spans="1:11" ht="12" customHeight="1">
      <c r="A22" s="1"/>
      <c r="B22" s="103"/>
      <c r="C22" s="104"/>
      <c r="D22" s="104"/>
      <c r="E22" s="104"/>
      <c r="F22" s="104"/>
      <c r="G22" s="104"/>
      <c r="H22" s="104"/>
      <c r="I22" s="104"/>
      <c r="J22" s="109"/>
    </row>
    <row r="23" spans="1:11" ht="15" customHeight="1">
      <c r="A23" s="1"/>
      <c r="B23" s="52" t="s">
        <v>22</v>
      </c>
      <c r="C23" s="105" t="s">
        <v>23</v>
      </c>
      <c r="D23" s="105"/>
      <c r="E23" s="105"/>
      <c r="F23" s="105"/>
      <c r="G23" s="89">
        <f>G15+G17-G19-G21</f>
        <v>-226950.89000000013</v>
      </c>
      <c r="H23" s="77">
        <f>H15+H17-H19-H21</f>
        <v>-970000</v>
      </c>
      <c r="I23" s="77">
        <f>I15+I17-I19-I21</f>
        <v>-99703.359999999637</v>
      </c>
      <c r="J23" s="81">
        <f>I23/H23*100</f>
        <v>10.278696907216457</v>
      </c>
      <c r="K23" s="81">
        <f>I23/G23*100</f>
        <v>43.931689362398878</v>
      </c>
    </row>
    <row r="24" spans="1:11" ht="15" customHeight="1">
      <c r="A24" s="1"/>
      <c r="B24" s="107" t="s">
        <v>24</v>
      </c>
      <c r="C24" s="108"/>
      <c r="D24" s="108"/>
      <c r="E24" s="108"/>
      <c r="F24" s="108"/>
      <c r="G24" s="108"/>
      <c r="H24" s="108"/>
      <c r="I24" s="108"/>
      <c r="J24" s="108"/>
    </row>
    <row r="25" spans="1:11" ht="0.95" customHeight="1">
      <c r="A25" s="1"/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1" ht="15" customHeight="1">
      <c r="A26" s="1"/>
      <c r="B26" s="16"/>
      <c r="C26" s="106" t="s">
        <v>25</v>
      </c>
      <c r="D26" s="106"/>
      <c r="E26" s="106"/>
      <c r="F26" s="106"/>
      <c r="G26" s="54"/>
      <c r="H26" s="17"/>
      <c r="I26" s="17"/>
      <c r="J26" s="17"/>
      <c r="K26" s="17"/>
    </row>
    <row r="27" spans="1:11" ht="0.95" customHeight="1">
      <c r="A27" s="1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ht="31.5" customHeight="1">
      <c r="A28" s="1"/>
      <c r="B28" s="52" t="s">
        <v>26</v>
      </c>
      <c r="C28" s="105" t="s">
        <v>27</v>
      </c>
      <c r="D28" s="105"/>
      <c r="E28" s="105"/>
      <c r="F28" s="105"/>
      <c r="G28" s="89">
        <v>16321.97</v>
      </c>
      <c r="H28" s="94" t="s">
        <v>28</v>
      </c>
      <c r="I28" s="94">
        <v>0</v>
      </c>
      <c r="J28" s="94">
        <v>0</v>
      </c>
      <c r="K28" s="94">
        <f t="shared" ref="K28:K31" si="2">I28/G28*100</f>
        <v>0</v>
      </c>
    </row>
    <row r="29" spans="1:11" ht="27" customHeight="1">
      <c r="A29" s="1"/>
      <c r="B29" s="52" t="s">
        <v>31</v>
      </c>
      <c r="C29" s="105" t="s">
        <v>32</v>
      </c>
      <c r="D29" s="105"/>
      <c r="E29" s="105"/>
      <c r="F29" s="105"/>
      <c r="G29" s="89">
        <v>18576.68</v>
      </c>
      <c r="H29" s="76" t="s">
        <v>33</v>
      </c>
      <c r="I29" s="76" t="s">
        <v>34</v>
      </c>
      <c r="J29" s="81">
        <f>I29/H29*100</f>
        <v>54.406599999999997</v>
      </c>
      <c r="K29" s="81">
        <f t="shared" si="2"/>
        <v>87.86273973605617</v>
      </c>
    </row>
    <row r="30" spans="1:11" ht="0.95" customHeight="1">
      <c r="A30" s="1"/>
      <c r="B30" s="50"/>
      <c r="C30" s="50"/>
      <c r="D30" s="50"/>
      <c r="E30" s="50"/>
      <c r="F30" s="50"/>
      <c r="G30" s="90"/>
      <c r="H30" s="50"/>
      <c r="I30" s="50"/>
      <c r="J30" s="50"/>
      <c r="K30" s="50" t="e">
        <f t="shared" si="2"/>
        <v>#DIV/0!</v>
      </c>
    </row>
    <row r="31" spans="1:11" ht="15" customHeight="1">
      <c r="A31" s="1"/>
      <c r="B31" s="52" t="s">
        <v>22</v>
      </c>
      <c r="C31" s="105" t="s">
        <v>35</v>
      </c>
      <c r="D31" s="105"/>
      <c r="E31" s="105"/>
      <c r="F31" s="105"/>
      <c r="G31" s="83">
        <f>G28-G29</f>
        <v>-2254.7100000000009</v>
      </c>
      <c r="H31" s="77">
        <f>H28-H29</f>
        <v>970000</v>
      </c>
      <c r="I31" s="51" t="str">
        <f>I29</f>
        <v>16.321,98</v>
      </c>
      <c r="J31" s="81">
        <f>I31/H31*100</f>
        <v>1.6826783505154639</v>
      </c>
      <c r="K31" s="81">
        <f t="shared" si="2"/>
        <v>-723.90595686363179</v>
      </c>
    </row>
    <row r="32" spans="1:11" ht="15" customHeight="1">
      <c r="A32" s="1"/>
      <c r="B32" s="107" t="s">
        <v>24</v>
      </c>
      <c r="C32" s="108"/>
      <c r="D32" s="108"/>
      <c r="E32" s="108"/>
      <c r="F32" s="108"/>
      <c r="G32" s="108"/>
      <c r="H32" s="108"/>
      <c r="I32" s="108"/>
      <c r="J32" s="108"/>
    </row>
    <row r="33" spans="1:11" ht="0.95" customHeight="1">
      <c r="A33" s="1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ht="15" customHeight="1">
      <c r="A34" s="1"/>
      <c r="B34" s="16"/>
      <c r="C34" s="106" t="s">
        <v>36</v>
      </c>
      <c r="D34" s="106"/>
      <c r="E34" s="106"/>
      <c r="F34" s="106"/>
      <c r="G34" s="54"/>
      <c r="H34" s="17"/>
      <c r="I34" s="17"/>
      <c r="J34" s="17"/>
      <c r="K34" s="17"/>
    </row>
    <row r="35" spans="1:11" ht="0.95" customHeight="1">
      <c r="A35" s="1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 ht="15" customHeight="1">
      <c r="A36" s="1"/>
      <c r="B36" s="52" t="s">
        <v>26</v>
      </c>
      <c r="C36" s="105" t="s">
        <v>37</v>
      </c>
      <c r="D36" s="105"/>
      <c r="E36" s="105"/>
      <c r="F36" s="105"/>
      <c r="G36" s="83">
        <f>G15+G17+G28</f>
        <v>1665736.8699999999</v>
      </c>
      <c r="H36" s="77">
        <f>H15+H17+H28</f>
        <v>3844501</v>
      </c>
      <c r="I36" s="77">
        <f>I15+I17+I28</f>
        <v>2235976.1800000002</v>
      </c>
      <c r="J36" s="81">
        <f>I36/H36*100</f>
        <v>58.16037451934595</v>
      </c>
      <c r="K36" s="81">
        <f t="shared" ref="K36:K40" si="3">I36/G36*100</f>
        <v>134.23345669235263</v>
      </c>
    </row>
    <row r="37" spans="1:11" ht="0.95" customHeight="1">
      <c r="A37" s="1"/>
      <c r="B37" s="50"/>
      <c r="C37" s="50"/>
      <c r="D37" s="50"/>
      <c r="E37" s="50"/>
      <c r="F37" s="50"/>
      <c r="G37" s="84"/>
      <c r="H37" s="50"/>
      <c r="I37" s="50"/>
      <c r="J37" s="50"/>
      <c r="K37" s="50" t="e">
        <f t="shared" si="3"/>
        <v>#DIV/0!</v>
      </c>
    </row>
    <row r="38" spans="1:11" ht="15" customHeight="1">
      <c r="A38" s="1"/>
      <c r="B38" s="52" t="s">
        <v>31</v>
      </c>
      <c r="C38" s="105" t="s">
        <v>38</v>
      </c>
      <c r="D38" s="105"/>
      <c r="E38" s="105"/>
      <c r="F38" s="105"/>
      <c r="G38" s="83">
        <f>G19+G21+G29</f>
        <v>1894942.47</v>
      </c>
      <c r="H38" s="77">
        <f>H19+H21+H29</f>
        <v>3844501</v>
      </c>
      <c r="I38" s="77">
        <f>I19+I21+I29</f>
        <v>2352001.52</v>
      </c>
      <c r="J38" s="81">
        <f>I38/H38*100</f>
        <v>61.178330295661254</v>
      </c>
      <c r="K38" s="81">
        <f t="shared" si="3"/>
        <v>124.11994333527181</v>
      </c>
    </row>
    <row r="39" spans="1:11" ht="0.95" customHeight="1">
      <c r="A39" s="1"/>
      <c r="B39" s="50"/>
      <c r="C39" s="50"/>
      <c r="D39" s="50"/>
      <c r="E39" s="50"/>
      <c r="F39" s="50"/>
      <c r="G39" s="84"/>
      <c r="H39" s="50"/>
      <c r="I39" s="50"/>
      <c r="J39" s="50"/>
      <c r="K39" s="50" t="e">
        <f t="shared" si="3"/>
        <v>#DIV/0!</v>
      </c>
    </row>
    <row r="40" spans="1:11" ht="15" customHeight="1">
      <c r="A40" s="1"/>
      <c r="B40" s="52" t="s">
        <v>22</v>
      </c>
      <c r="C40" s="105" t="s">
        <v>23</v>
      </c>
      <c r="D40" s="105"/>
      <c r="E40" s="105"/>
      <c r="F40" s="105"/>
      <c r="G40" s="83">
        <f>G36-G38</f>
        <v>-229205.60000000009</v>
      </c>
      <c r="H40" s="51">
        <v>0</v>
      </c>
      <c r="I40" s="77">
        <f>I36-I38</f>
        <v>-116025.33999999985</v>
      </c>
      <c r="J40" s="51">
        <v>0</v>
      </c>
      <c r="K40" s="81">
        <f t="shared" si="3"/>
        <v>50.620639286300076</v>
      </c>
    </row>
  </sheetData>
  <mergeCells count="26">
    <mergeCell ref="C38:F38"/>
    <mergeCell ref="C40:F40"/>
    <mergeCell ref="C34:F34"/>
    <mergeCell ref="C36:F36"/>
    <mergeCell ref="C29:F29"/>
    <mergeCell ref="C31:F31"/>
    <mergeCell ref="B32:J32"/>
    <mergeCell ref="C26:F26"/>
    <mergeCell ref="C28:F28"/>
    <mergeCell ref="C21:F21"/>
    <mergeCell ref="C23:F23"/>
    <mergeCell ref="B24:J24"/>
    <mergeCell ref="B22:J22"/>
    <mergeCell ref="B10:F11"/>
    <mergeCell ref="H10:J10"/>
    <mergeCell ref="C17:F17"/>
    <mergeCell ref="C19:F19"/>
    <mergeCell ref="C13:F13"/>
    <mergeCell ref="C15:F15"/>
    <mergeCell ref="B5:E5"/>
    <mergeCell ref="B6:E6"/>
    <mergeCell ref="B8:J8"/>
    <mergeCell ref="B9:J9"/>
    <mergeCell ref="B2:E2"/>
    <mergeCell ref="B3:E3"/>
    <mergeCell ref="B4:E4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Q19" sqref="Q19"/>
    </sheetView>
  </sheetViews>
  <sheetFormatPr defaultRowHeight="15"/>
  <cols>
    <col min="9" max="9" width="12" customWidth="1"/>
    <col min="10" max="10" width="12.140625" customWidth="1"/>
    <col min="11" max="11" width="12.42578125" customWidth="1"/>
    <col min="12" max="12" width="8.28515625" customWidth="1"/>
    <col min="13" max="13" width="9.28515625" bestFit="1" customWidth="1"/>
  </cols>
  <sheetData>
    <row r="1" spans="1:13" ht="27.75" customHeight="1">
      <c r="A1" s="110" t="s">
        <v>39</v>
      </c>
      <c r="B1" s="110"/>
      <c r="C1" s="110" t="s">
        <v>40</v>
      </c>
      <c r="D1" s="110"/>
      <c r="E1" s="110"/>
      <c r="F1" s="110"/>
      <c r="G1" s="110"/>
      <c r="H1" s="110"/>
      <c r="I1" s="6" t="s">
        <v>138</v>
      </c>
      <c r="J1" s="7" t="s">
        <v>135</v>
      </c>
      <c r="K1" s="8" t="s">
        <v>136</v>
      </c>
      <c r="L1" s="7" t="s">
        <v>139</v>
      </c>
      <c r="M1" s="7" t="s">
        <v>140</v>
      </c>
    </row>
    <row r="2" spans="1:13">
      <c r="A2" s="111" t="s">
        <v>137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43"/>
    </row>
    <row r="3" spans="1:13">
      <c r="A3" s="9"/>
      <c r="B3" s="30">
        <v>1</v>
      </c>
      <c r="C3" s="112">
        <v>2</v>
      </c>
      <c r="D3" s="114"/>
      <c r="E3" s="114"/>
      <c r="F3" s="114"/>
      <c r="G3" s="114"/>
      <c r="H3" s="113"/>
      <c r="I3" s="30">
        <v>3</v>
      </c>
      <c r="J3" s="10">
        <v>4</v>
      </c>
      <c r="K3" s="12">
        <v>5</v>
      </c>
      <c r="L3" s="10">
        <v>6</v>
      </c>
      <c r="M3" s="10">
        <v>7</v>
      </c>
    </row>
    <row r="4" spans="1:13">
      <c r="A4" s="112"/>
      <c r="B4" s="113"/>
      <c r="C4" s="112" t="s">
        <v>133</v>
      </c>
      <c r="D4" s="114"/>
      <c r="E4" s="114"/>
      <c r="F4" s="114"/>
      <c r="G4" s="114"/>
      <c r="H4" s="113"/>
      <c r="I4" s="41">
        <f>I5+I34+I44</f>
        <v>1665736.8699999996</v>
      </c>
      <c r="J4" s="11">
        <f>J5+J34+J44</f>
        <v>3844501</v>
      </c>
      <c r="K4" s="13">
        <f>K5+K34+K44</f>
        <v>2235976.1800000002</v>
      </c>
      <c r="L4" s="15">
        <f>K4/J4</f>
        <v>0.58160374519345948</v>
      </c>
      <c r="M4" s="15">
        <f>K4/I4*100%</f>
        <v>1.3423345669235265</v>
      </c>
    </row>
    <row r="5" spans="1:13">
      <c r="A5" s="106" t="s">
        <v>41</v>
      </c>
      <c r="B5" s="106"/>
      <c r="C5" s="106" t="s">
        <v>8</v>
      </c>
      <c r="D5" s="106"/>
      <c r="E5" s="106"/>
      <c r="F5" s="106"/>
      <c r="G5" s="106"/>
      <c r="H5" s="106"/>
      <c r="I5" s="37">
        <f>I6+I13+I19+I24+I31</f>
        <v>1636104.1499999997</v>
      </c>
      <c r="J5" s="17" t="s">
        <v>9</v>
      </c>
      <c r="K5" s="18">
        <f>K6+K13+K19+K24+K31</f>
        <v>2228430.8000000003</v>
      </c>
      <c r="L5" s="17" t="s">
        <v>10</v>
      </c>
      <c r="M5" s="44">
        <f t="shared" ref="M5:M45" si="0">K5/I5*100%</f>
        <v>1.3620348068917256</v>
      </c>
    </row>
    <row r="6" spans="1:13">
      <c r="A6" s="117" t="s">
        <v>42</v>
      </c>
      <c r="B6" s="117"/>
      <c r="C6" s="117" t="s">
        <v>43</v>
      </c>
      <c r="D6" s="117"/>
      <c r="E6" s="117"/>
      <c r="F6" s="117"/>
      <c r="G6" s="117"/>
      <c r="H6" s="117"/>
      <c r="I6" s="34">
        <f>I7+I9+I11</f>
        <v>611434.97999999986</v>
      </c>
      <c r="J6" s="20" t="s">
        <v>44</v>
      </c>
      <c r="K6" s="21">
        <f>K7+K9+K11</f>
        <v>860455.23</v>
      </c>
      <c r="L6" s="20" t="s">
        <v>45</v>
      </c>
      <c r="M6" s="45">
        <f t="shared" si="0"/>
        <v>1.407271841071311</v>
      </c>
    </row>
    <row r="7" spans="1:13" ht="15" customHeight="1">
      <c r="A7" s="116" t="s">
        <v>46</v>
      </c>
      <c r="B7" s="116"/>
      <c r="C7" s="116" t="s">
        <v>47</v>
      </c>
      <c r="D7" s="116"/>
      <c r="E7" s="116"/>
      <c r="F7" s="116"/>
      <c r="G7" s="116"/>
      <c r="H7" s="116"/>
      <c r="I7" s="35">
        <f>I8</f>
        <v>568683.84</v>
      </c>
      <c r="J7" s="23" t="s">
        <v>48</v>
      </c>
      <c r="K7" s="24" t="s">
        <v>49</v>
      </c>
      <c r="L7" s="23" t="s">
        <v>50</v>
      </c>
      <c r="M7" s="46">
        <f t="shared" si="0"/>
        <v>1.4224127944272165</v>
      </c>
    </row>
    <row r="8" spans="1:13">
      <c r="A8" s="115" t="s">
        <v>46</v>
      </c>
      <c r="B8" s="115"/>
      <c r="C8" s="115" t="s">
        <v>47</v>
      </c>
      <c r="D8" s="115"/>
      <c r="E8" s="115"/>
      <c r="F8" s="115"/>
      <c r="G8" s="115"/>
      <c r="H8" s="115"/>
      <c r="I8" s="36">
        <v>568683.84</v>
      </c>
      <c r="J8" s="4" t="s">
        <v>48</v>
      </c>
      <c r="K8" s="5" t="s">
        <v>49</v>
      </c>
      <c r="L8" s="4" t="s">
        <v>50</v>
      </c>
      <c r="M8" s="47">
        <f t="shared" si="0"/>
        <v>1.4224127944272165</v>
      </c>
    </row>
    <row r="9" spans="1:13">
      <c r="A9" s="116" t="s">
        <v>51</v>
      </c>
      <c r="B9" s="116"/>
      <c r="C9" s="116" t="s">
        <v>52</v>
      </c>
      <c r="D9" s="116"/>
      <c r="E9" s="116"/>
      <c r="F9" s="116"/>
      <c r="G9" s="116"/>
      <c r="H9" s="116"/>
      <c r="I9" s="35">
        <f>I10</f>
        <v>38192.07</v>
      </c>
      <c r="J9" s="23" t="s">
        <v>53</v>
      </c>
      <c r="K9" s="24" t="s">
        <v>54</v>
      </c>
      <c r="L9" s="23" t="s">
        <v>55</v>
      </c>
      <c r="M9" s="46">
        <f t="shared" si="0"/>
        <v>1.1565084060644002</v>
      </c>
    </row>
    <row r="10" spans="1:13">
      <c r="A10" s="115" t="s">
        <v>51</v>
      </c>
      <c r="B10" s="115"/>
      <c r="C10" s="115" t="s">
        <v>52</v>
      </c>
      <c r="D10" s="115"/>
      <c r="E10" s="115"/>
      <c r="F10" s="115"/>
      <c r="G10" s="115"/>
      <c r="H10" s="115"/>
      <c r="I10" s="36">
        <v>38192.07</v>
      </c>
      <c r="J10" s="4" t="s">
        <v>53</v>
      </c>
      <c r="K10" s="5" t="s">
        <v>54</v>
      </c>
      <c r="L10" s="4" t="s">
        <v>55</v>
      </c>
      <c r="M10" s="47">
        <f t="shared" si="0"/>
        <v>1.1565084060644002</v>
      </c>
    </row>
    <row r="11" spans="1:13">
      <c r="A11" s="116" t="s">
        <v>56</v>
      </c>
      <c r="B11" s="116"/>
      <c r="C11" s="116" t="s">
        <v>57</v>
      </c>
      <c r="D11" s="116"/>
      <c r="E11" s="116"/>
      <c r="F11" s="116"/>
      <c r="G11" s="116"/>
      <c r="H11" s="116"/>
      <c r="I11" s="35">
        <f>I12</f>
        <v>4559.07</v>
      </c>
      <c r="J11" s="23" t="s">
        <v>58</v>
      </c>
      <c r="K11" s="24" t="s">
        <v>59</v>
      </c>
      <c r="L11" s="23" t="s">
        <v>60</v>
      </c>
      <c r="M11" s="46">
        <f t="shared" si="0"/>
        <v>1.6193236778553521</v>
      </c>
    </row>
    <row r="12" spans="1:13">
      <c r="A12" s="115" t="s">
        <v>56</v>
      </c>
      <c r="B12" s="115"/>
      <c r="C12" s="115" t="s">
        <v>57</v>
      </c>
      <c r="D12" s="115"/>
      <c r="E12" s="115"/>
      <c r="F12" s="115"/>
      <c r="G12" s="115"/>
      <c r="H12" s="115"/>
      <c r="I12" s="36">
        <v>4559.07</v>
      </c>
      <c r="J12" s="4" t="s">
        <v>58</v>
      </c>
      <c r="K12" s="5" t="s">
        <v>59</v>
      </c>
      <c r="L12" s="4" t="s">
        <v>60</v>
      </c>
      <c r="M12" s="47">
        <f t="shared" si="0"/>
        <v>1.6193236778553521</v>
      </c>
    </row>
    <row r="13" spans="1:13" ht="30" customHeight="1">
      <c r="A13" s="117" t="s">
        <v>61</v>
      </c>
      <c r="B13" s="117"/>
      <c r="C13" s="117" t="s">
        <v>62</v>
      </c>
      <c r="D13" s="117"/>
      <c r="E13" s="117"/>
      <c r="F13" s="117"/>
      <c r="G13" s="117"/>
      <c r="H13" s="117"/>
      <c r="I13" s="34">
        <f>I14+I16+I18</f>
        <v>458270.26</v>
      </c>
      <c r="J13" s="20" t="s">
        <v>63</v>
      </c>
      <c r="K13" s="21">
        <f>K14+K16+K18</f>
        <v>922983.2</v>
      </c>
      <c r="L13" s="20" t="s">
        <v>64</v>
      </c>
      <c r="M13" s="45">
        <f t="shared" si="0"/>
        <v>2.0140586910440139</v>
      </c>
    </row>
    <row r="14" spans="1:13" ht="28.5" customHeight="1">
      <c r="A14" s="116" t="s">
        <v>65</v>
      </c>
      <c r="B14" s="116"/>
      <c r="C14" s="116" t="s">
        <v>66</v>
      </c>
      <c r="D14" s="116"/>
      <c r="E14" s="116"/>
      <c r="F14" s="116"/>
      <c r="G14" s="116"/>
      <c r="H14" s="116"/>
      <c r="I14" s="35">
        <f>I15</f>
        <v>18932.52</v>
      </c>
      <c r="J14" s="23" t="s">
        <v>67</v>
      </c>
      <c r="K14" s="24" t="s">
        <v>68</v>
      </c>
      <c r="L14" s="23" t="s">
        <v>69</v>
      </c>
      <c r="M14" s="46">
        <f t="shared" si="0"/>
        <v>19.098971505113951</v>
      </c>
    </row>
    <row r="15" spans="1:13" ht="15" customHeight="1">
      <c r="A15" s="115" t="s">
        <v>65</v>
      </c>
      <c r="B15" s="115"/>
      <c r="C15" s="115" t="s">
        <v>66</v>
      </c>
      <c r="D15" s="115"/>
      <c r="E15" s="115"/>
      <c r="F15" s="115"/>
      <c r="G15" s="115"/>
      <c r="H15" s="115"/>
      <c r="I15" s="36">
        <v>18932.52</v>
      </c>
      <c r="J15" s="4" t="s">
        <v>67</v>
      </c>
      <c r="K15" s="5" t="s">
        <v>68</v>
      </c>
      <c r="L15" s="4" t="s">
        <v>69</v>
      </c>
      <c r="M15" s="47">
        <f t="shared" si="0"/>
        <v>19.098971505113951</v>
      </c>
    </row>
    <row r="16" spans="1:13" ht="15" customHeight="1">
      <c r="A16" s="116" t="s">
        <v>70</v>
      </c>
      <c r="B16" s="116"/>
      <c r="C16" s="116" t="s">
        <v>71</v>
      </c>
      <c r="D16" s="116"/>
      <c r="E16" s="116"/>
      <c r="F16" s="116"/>
      <c r="G16" s="116"/>
      <c r="H16" s="116"/>
      <c r="I16" s="35">
        <f>I17</f>
        <v>438426.2</v>
      </c>
      <c r="J16" s="23" t="s">
        <v>72</v>
      </c>
      <c r="K16" s="25">
        <f>K17</f>
        <v>560095.34</v>
      </c>
      <c r="L16" s="23" t="s">
        <v>73</v>
      </c>
      <c r="M16" s="46">
        <f t="shared" si="0"/>
        <v>1.2775133876579454</v>
      </c>
    </row>
    <row r="17" spans="1:13" ht="15" customHeight="1">
      <c r="A17" s="115" t="s">
        <v>70</v>
      </c>
      <c r="B17" s="115"/>
      <c r="C17" s="115" t="s">
        <v>71</v>
      </c>
      <c r="D17" s="115"/>
      <c r="E17" s="115"/>
      <c r="F17" s="115"/>
      <c r="G17" s="115"/>
      <c r="H17" s="115"/>
      <c r="I17" s="36">
        <v>438426.2</v>
      </c>
      <c r="J17" s="4" t="s">
        <v>72</v>
      </c>
      <c r="K17" s="14">
        <v>560095.34</v>
      </c>
      <c r="L17" s="4" t="s">
        <v>73</v>
      </c>
      <c r="M17" s="47">
        <f t="shared" si="0"/>
        <v>1.2775133876579454</v>
      </c>
    </row>
    <row r="18" spans="1:13" ht="23.25" customHeight="1">
      <c r="A18" s="118">
        <v>636</v>
      </c>
      <c r="B18" s="119"/>
      <c r="C18" s="120" t="s">
        <v>134</v>
      </c>
      <c r="D18" s="121"/>
      <c r="E18" s="121"/>
      <c r="F18" s="121"/>
      <c r="G18" s="121"/>
      <c r="H18" s="122"/>
      <c r="I18" s="42">
        <v>911.54</v>
      </c>
      <c r="J18" s="26">
        <v>0</v>
      </c>
      <c r="K18" s="27">
        <v>1296.2</v>
      </c>
      <c r="L18" s="28">
        <v>0</v>
      </c>
      <c r="M18" s="48">
        <f t="shared" si="0"/>
        <v>1.421989161199728</v>
      </c>
    </row>
    <row r="19" spans="1:13" ht="15" customHeight="1">
      <c r="A19" s="117" t="s">
        <v>74</v>
      </c>
      <c r="B19" s="117"/>
      <c r="C19" s="117" t="s">
        <v>75</v>
      </c>
      <c r="D19" s="117"/>
      <c r="E19" s="117"/>
      <c r="F19" s="117"/>
      <c r="G19" s="117"/>
      <c r="H19" s="117"/>
      <c r="I19" s="34">
        <f>I20+I22</f>
        <v>321288.87999999995</v>
      </c>
      <c r="J19" s="20" t="s">
        <v>76</v>
      </c>
      <c r="K19" s="21">
        <f>K20+K22</f>
        <v>235605.67</v>
      </c>
      <c r="L19" s="20" t="s">
        <v>77</v>
      </c>
      <c r="M19" s="45">
        <f t="shared" si="0"/>
        <v>0.73331411283204095</v>
      </c>
    </row>
    <row r="20" spans="1:13">
      <c r="A20" s="116" t="s">
        <v>78</v>
      </c>
      <c r="B20" s="116"/>
      <c r="C20" s="116" t="s">
        <v>79</v>
      </c>
      <c r="D20" s="116"/>
      <c r="E20" s="116"/>
      <c r="F20" s="116"/>
      <c r="G20" s="116"/>
      <c r="H20" s="116"/>
      <c r="I20" s="35">
        <f>I21</f>
        <v>72.16</v>
      </c>
      <c r="J20" s="23" t="s">
        <v>80</v>
      </c>
      <c r="K20" s="24" t="s">
        <v>81</v>
      </c>
      <c r="L20" s="23" t="s">
        <v>82</v>
      </c>
      <c r="M20" s="46">
        <f t="shared" si="0"/>
        <v>0.32109201773835921</v>
      </c>
    </row>
    <row r="21" spans="1:13">
      <c r="A21" s="115" t="s">
        <v>78</v>
      </c>
      <c r="B21" s="115"/>
      <c r="C21" s="115" t="s">
        <v>79</v>
      </c>
      <c r="D21" s="115"/>
      <c r="E21" s="115"/>
      <c r="F21" s="115"/>
      <c r="G21" s="115"/>
      <c r="H21" s="115"/>
      <c r="I21" s="36">
        <v>72.16</v>
      </c>
      <c r="J21" s="4" t="s">
        <v>80</v>
      </c>
      <c r="K21" s="5" t="s">
        <v>81</v>
      </c>
      <c r="L21" s="4" t="s">
        <v>82</v>
      </c>
      <c r="M21" s="47">
        <f t="shared" si="0"/>
        <v>0.32109201773835921</v>
      </c>
    </row>
    <row r="22" spans="1:13" ht="15" customHeight="1">
      <c r="A22" s="116" t="s">
        <v>83</v>
      </c>
      <c r="B22" s="116"/>
      <c r="C22" s="116" t="s">
        <v>84</v>
      </c>
      <c r="D22" s="116"/>
      <c r="E22" s="116"/>
      <c r="F22" s="116"/>
      <c r="G22" s="116"/>
      <c r="H22" s="116"/>
      <c r="I22" s="35">
        <f>I23</f>
        <v>321216.71999999997</v>
      </c>
      <c r="J22" s="23" t="s">
        <v>85</v>
      </c>
      <c r="K22" s="25">
        <f>K23</f>
        <v>235582.5</v>
      </c>
      <c r="L22" s="23" t="s">
        <v>86</v>
      </c>
      <c r="M22" s="46">
        <f t="shared" si="0"/>
        <v>0.73340671681100544</v>
      </c>
    </row>
    <row r="23" spans="1:13" ht="15" customHeight="1">
      <c r="A23" s="115" t="s">
        <v>83</v>
      </c>
      <c r="B23" s="115"/>
      <c r="C23" s="115" t="s">
        <v>84</v>
      </c>
      <c r="D23" s="115"/>
      <c r="E23" s="115"/>
      <c r="F23" s="115"/>
      <c r="G23" s="115"/>
      <c r="H23" s="115"/>
      <c r="I23" s="36">
        <v>321216.71999999997</v>
      </c>
      <c r="J23" s="4" t="s">
        <v>85</v>
      </c>
      <c r="K23" s="14">
        <v>235582.5</v>
      </c>
      <c r="L23" s="4" t="s">
        <v>86</v>
      </c>
      <c r="M23" s="47">
        <f t="shared" si="0"/>
        <v>0.73340671681100544</v>
      </c>
    </row>
    <row r="24" spans="1:13" ht="30" customHeight="1">
      <c r="A24" s="117" t="s">
        <v>87</v>
      </c>
      <c r="B24" s="117"/>
      <c r="C24" s="117" t="s">
        <v>88</v>
      </c>
      <c r="D24" s="117"/>
      <c r="E24" s="117"/>
      <c r="F24" s="117"/>
      <c r="G24" s="117"/>
      <c r="H24" s="117"/>
      <c r="I24" s="34">
        <f>I25+I27+I29</f>
        <v>245110.03000000003</v>
      </c>
      <c r="J24" s="20" t="s">
        <v>89</v>
      </c>
      <c r="K24" s="21">
        <f>K25+K27+K29</f>
        <v>209107.97999999998</v>
      </c>
      <c r="L24" s="20" t="s">
        <v>90</v>
      </c>
      <c r="M24" s="45">
        <f t="shared" si="0"/>
        <v>0.85311882177975318</v>
      </c>
    </row>
    <row r="25" spans="1:13">
      <c r="A25" s="116" t="s">
        <v>91</v>
      </c>
      <c r="B25" s="116"/>
      <c r="C25" s="116" t="s">
        <v>92</v>
      </c>
      <c r="D25" s="116"/>
      <c r="E25" s="116"/>
      <c r="F25" s="116"/>
      <c r="G25" s="116"/>
      <c r="H25" s="116"/>
      <c r="I25" s="35">
        <f>I26</f>
        <v>20.32</v>
      </c>
      <c r="J25" s="23" t="s">
        <v>93</v>
      </c>
      <c r="K25" s="24" t="s">
        <v>94</v>
      </c>
      <c r="L25" s="23" t="s">
        <v>95</v>
      </c>
      <c r="M25" s="46">
        <f t="shared" si="0"/>
        <v>1.0969488188976377</v>
      </c>
    </row>
    <row r="26" spans="1:13">
      <c r="A26" s="115" t="s">
        <v>91</v>
      </c>
      <c r="B26" s="115"/>
      <c r="C26" s="115" t="s">
        <v>92</v>
      </c>
      <c r="D26" s="115"/>
      <c r="E26" s="115"/>
      <c r="F26" s="115"/>
      <c r="G26" s="115"/>
      <c r="H26" s="115"/>
      <c r="I26" s="36">
        <v>20.32</v>
      </c>
      <c r="J26" s="4" t="s">
        <v>93</v>
      </c>
      <c r="K26" s="5" t="s">
        <v>94</v>
      </c>
      <c r="L26" s="4" t="s">
        <v>95</v>
      </c>
      <c r="M26" s="47">
        <f t="shared" si="0"/>
        <v>1.0969488188976377</v>
      </c>
    </row>
    <row r="27" spans="1:13">
      <c r="A27" s="116" t="s">
        <v>96</v>
      </c>
      <c r="B27" s="116"/>
      <c r="C27" s="116" t="s">
        <v>97</v>
      </c>
      <c r="D27" s="116"/>
      <c r="E27" s="116"/>
      <c r="F27" s="116"/>
      <c r="G27" s="116"/>
      <c r="H27" s="116"/>
      <c r="I27" s="35">
        <f>I28</f>
        <v>137773.44</v>
      </c>
      <c r="J27" s="23" t="s">
        <v>98</v>
      </c>
      <c r="K27" s="25">
        <f>K28</f>
        <v>86191.81</v>
      </c>
      <c r="L27" s="23" t="s">
        <v>99</v>
      </c>
      <c r="M27" s="46">
        <f t="shared" si="0"/>
        <v>0.6256054142220735</v>
      </c>
    </row>
    <row r="28" spans="1:13">
      <c r="A28" s="115" t="s">
        <v>96</v>
      </c>
      <c r="B28" s="115"/>
      <c r="C28" s="115" t="s">
        <v>97</v>
      </c>
      <c r="D28" s="115"/>
      <c r="E28" s="115"/>
      <c r="F28" s="115"/>
      <c r="G28" s="115"/>
      <c r="H28" s="115"/>
      <c r="I28" s="36">
        <v>137773.44</v>
      </c>
      <c r="J28" s="4" t="s">
        <v>98</v>
      </c>
      <c r="K28" s="14">
        <v>86191.81</v>
      </c>
      <c r="L28" s="4" t="s">
        <v>99</v>
      </c>
      <c r="M28" s="47">
        <f t="shared" si="0"/>
        <v>0.6256054142220735</v>
      </c>
    </row>
    <row r="29" spans="1:13" ht="15" customHeight="1">
      <c r="A29" s="116" t="s">
        <v>100</v>
      </c>
      <c r="B29" s="116"/>
      <c r="C29" s="116" t="s">
        <v>101</v>
      </c>
      <c r="D29" s="116"/>
      <c r="E29" s="116"/>
      <c r="F29" s="116"/>
      <c r="G29" s="116"/>
      <c r="H29" s="116"/>
      <c r="I29" s="35">
        <f>I30</f>
        <v>107316.27</v>
      </c>
      <c r="J29" s="23" t="s">
        <v>102</v>
      </c>
      <c r="K29" s="24" t="s">
        <v>103</v>
      </c>
      <c r="L29" s="23" t="s">
        <v>104</v>
      </c>
      <c r="M29" s="46">
        <f t="shared" si="0"/>
        <v>1.1451560886340906</v>
      </c>
    </row>
    <row r="30" spans="1:13" ht="15" customHeight="1">
      <c r="A30" s="115" t="s">
        <v>100</v>
      </c>
      <c r="B30" s="115"/>
      <c r="C30" s="115" t="s">
        <v>101</v>
      </c>
      <c r="D30" s="115"/>
      <c r="E30" s="115"/>
      <c r="F30" s="115"/>
      <c r="G30" s="115"/>
      <c r="H30" s="115"/>
      <c r="I30" s="36">
        <v>107316.27</v>
      </c>
      <c r="J30" s="4" t="s">
        <v>102</v>
      </c>
      <c r="K30" s="5" t="s">
        <v>103</v>
      </c>
      <c r="L30" s="4" t="s">
        <v>104</v>
      </c>
      <c r="M30" s="47">
        <f t="shared" si="0"/>
        <v>1.1451560886340906</v>
      </c>
    </row>
    <row r="31" spans="1:13">
      <c r="A31" s="117" t="s">
        <v>105</v>
      </c>
      <c r="B31" s="117"/>
      <c r="C31" s="117" t="s">
        <v>106</v>
      </c>
      <c r="D31" s="117"/>
      <c r="E31" s="117"/>
      <c r="F31" s="117"/>
      <c r="G31" s="117"/>
      <c r="H31" s="117"/>
      <c r="I31" s="20">
        <v>0</v>
      </c>
      <c r="J31" s="20" t="s">
        <v>107</v>
      </c>
      <c r="K31" s="29" t="s">
        <v>108</v>
      </c>
      <c r="L31" s="20" t="s">
        <v>109</v>
      </c>
      <c r="M31" s="45">
        <v>0</v>
      </c>
    </row>
    <row r="32" spans="1:13">
      <c r="A32" s="116" t="s">
        <v>110</v>
      </c>
      <c r="B32" s="116"/>
      <c r="C32" s="116" t="s">
        <v>111</v>
      </c>
      <c r="D32" s="116"/>
      <c r="E32" s="116"/>
      <c r="F32" s="116"/>
      <c r="G32" s="116"/>
      <c r="H32" s="116"/>
      <c r="I32" s="23">
        <v>0</v>
      </c>
      <c r="J32" s="23" t="s">
        <v>107</v>
      </c>
      <c r="K32" s="24" t="s">
        <v>108</v>
      </c>
      <c r="L32" s="23" t="s">
        <v>109</v>
      </c>
      <c r="M32" s="46">
        <v>0</v>
      </c>
    </row>
    <row r="33" spans="1:13">
      <c r="A33" s="115" t="s">
        <v>110</v>
      </c>
      <c r="B33" s="115"/>
      <c r="C33" s="115" t="s">
        <v>111</v>
      </c>
      <c r="D33" s="115"/>
      <c r="E33" s="115"/>
      <c r="F33" s="115"/>
      <c r="G33" s="115"/>
      <c r="H33" s="115"/>
      <c r="I33" s="40">
        <v>0</v>
      </c>
      <c r="J33" s="4" t="s">
        <v>107</v>
      </c>
      <c r="K33" s="5" t="s">
        <v>108</v>
      </c>
      <c r="L33" s="4" t="s">
        <v>109</v>
      </c>
      <c r="M33" s="47">
        <v>0</v>
      </c>
    </row>
    <row r="34" spans="1:13">
      <c r="A34" s="106" t="s">
        <v>112</v>
      </c>
      <c r="B34" s="106"/>
      <c r="C34" s="106" t="s">
        <v>12</v>
      </c>
      <c r="D34" s="106"/>
      <c r="E34" s="106"/>
      <c r="F34" s="106"/>
      <c r="G34" s="106"/>
      <c r="H34" s="106"/>
      <c r="I34" s="38">
        <f>I35+I38</f>
        <v>13310.75</v>
      </c>
      <c r="J34" s="17" t="s">
        <v>13</v>
      </c>
      <c r="K34" s="19" t="s">
        <v>14</v>
      </c>
      <c r="L34" s="17" t="s">
        <v>15</v>
      </c>
      <c r="M34" s="44">
        <f t="shared" si="0"/>
        <v>0.5668636252652931</v>
      </c>
    </row>
    <row r="35" spans="1:13">
      <c r="A35" s="117" t="s">
        <v>113</v>
      </c>
      <c r="B35" s="117"/>
      <c r="C35" s="117" t="s">
        <v>114</v>
      </c>
      <c r="D35" s="117"/>
      <c r="E35" s="117"/>
      <c r="F35" s="117"/>
      <c r="G35" s="117"/>
      <c r="H35" s="117"/>
      <c r="I35" s="39">
        <f>I36</f>
        <v>8974.74</v>
      </c>
      <c r="J35" s="20" t="s">
        <v>115</v>
      </c>
      <c r="K35" s="29" t="s">
        <v>14</v>
      </c>
      <c r="L35" s="20" t="s">
        <v>116</v>
      </c>
      <c r="M35" s="45">
        <f t="shared" si="0"/>
        <v>0.84073521907041326</v>
      </c>
    </row>
    <row r="36" spans="1:13" ht="33" customHeight="1">
      <c r="A36" s="116" t="s">
        <v>117</v>
      </c>
      <c r="B36" s="116"/>
      <c r="C36" s="116" t="s">
        <v>118</v>
      </c>
      <c r="D36" s="116"/>
      <c r="E36" s="116"/>
      <c r="F36" s="116"/>
      <c r="G36" s="116"/>
      <c r="H36" s="116"/>
      <c r="I36" s="35">
        <f>I37</f>
        <v>8974.74</v>
      </c>
      <c r="J36" s="23" t="s">
        <v>115</v>
      </c>
      <c r="K36" s="24" t="s">
        <v>14</v>
      </c>
      <c r="L36" s="23" t="s">
        <v>116</v>
      </c>
      <c r="M36" s="46">
        <f t="shared" si="0"/>
        <v>0.84073521907041326</v>
      </c>
    </row>
    <row r="37" spans="1:13">
      <c r="A37" s="115" t="s">
        <v>117</v>
      </c>
      <c r="B37" s="115"/>
      <c r="C37" s="115" t="s">
        <v>118</v>
      </c>
      <c r="D37" s="115"/>
      <c r="E37" s="115"/>
      <c r="F37" s="115"/>
      <c r="G37" s="115"/>
      <c r="H37" s="115"/>
      <c r="I37" s="36">
        <v>8974.74</v>
      </c>
      <c r="J37" s="4" t="s">
        <v>115</v>
      </c>
      <c r="K37" s="5" t="s">
        <v>14</v>
      </c>
      <c r="L37" s="4" t="s">
        <v>116</v>
      </c>
      <c r="M37" s="47">
        <f t="shared" si="0"/>
        <v>0.84073521907041326</v>
      </c>
    </row>
    <row r="38" spans="1:13">
      <c r="A38" s="117" t="s">
        <v>119</v>
      </c>
      <c r="B38" s="117"/>
      <c r="C38" s="117" t="s">
        <v>120</v>
      </c>
      <c r="D38" s="117"/>
      <c r="E38" s="117"/>
      <c r="F38" s="117"/>
      <c r="G38" s="117"/>
      <c r="H38" s="117"/>
      <c r="I38" s="34">
        <f>I39+I41</f>
        <v>4336.01</v>
      </c>
      <c r="J38" s="20" t="s">
        <v>121</v>
      </c>
      <c r="K38" s="29" t="s">
        <v>29</v>
      </c>
      <c r="L38" s="20" t="s">
        <v>30</v>
      </c>
      <c r="M38" s="45">
        <f t="shared" si="0"/>
        <v>0</v>
      </c>
    </row>
    <row r="39" spans="1:13">
      <c r="A39" s="116" t="s">
        <v>122</v>
      </c>
      <c r="B39" s="116"/>
      <c r="C39" s="116" t="s">
        <v>123</v>
      </c>
      <c r="D39" s="116"/>
      <c r="E39" s="116"/>
      <c r="F39" s="116"/>
      <c r="G39" s="116"/>
      <c r="H39" s="116"/>
      <c r="I39" s="35">
        <f>I40</f>
        <v>4336.01</v>
      </c>
      <c r="J39" s="23" t="s">
        <v>121</v>
      </c>
      <c r="K39" s="24" t="s">
        <v>29</v>
      </c>
      <c r="L39" s="23" t="s">
        <v>30</v>
      </c>
      <c r="M39" s="46">
        <f t="shared" si="0"/>
        <v>0</v>
      </c>
    </row>
    <row r="40" spans="1:13">
      <c r="A40" s="115" t="s">
        <v>122</v>
      </c>
      <c r="B40" s="115"/>
      <c r="C40" s="115" t="s">
        <v>123</v>
      </c>
      <c r="D40" s="115"/>
      <c r="E40" s="115"/>
      <c r="F40" s="115"/>
      <c r="G40" s="115"/>
      <c r="H40" s="115"/>
      <c r="I40" s="36">
        <v>4336.01</v>
      </c>
      <c r="J40" s="4" t="s">
        <v>121</v>
      </c>
      <c r="K40" s="5" t="s">
        <v>29</v>
      </c>
      <c r="L40" s="4" t="s">
        <v>30</v>
      </c>
      <c r="M40" s="47">
        <f t="shared" si="0"/>
        <v>0</v>
      </c>
    </row>
    <row r="41" spans="1:13">
      <c r="A41" s="116" t="s">
        <v>124</v>
      </c>
      <c r="B41" s="116"/>
      <c r="C41" s="116" t="s">
        <v>125</v>
      </c>
      <c r="D41" s="116"/>
      <c r="E41" s="116"/>
      <c r="F41" s="116"/>
      <c r="G41" s="116"/>
      <c r="H41" s="116"/>
      <c r="I41" s="35">
        <f>I42</f>
        <v>0</v>
      </c>
      <c r="J41" s="23" t="s">
        <v>29</v>
      </c>
      <c r="K41" s="24" t="s">
        <v>29</v>
      </c>
      <c r="L41" s="23" t="s">
        <v>30</v>
      </c>
      <c r="M41" s="46">
        <v>0</v>
      </c>
    </row>
    <row r="42" spans="1:13">
      <c r="A42" s="115" t="s">
        <v>124</v>
      </c>
      <c r="B42" s="115"/>
      <c r="C42" s="115" t="s">
        <v>125</v>
      </c>
      <c r="D42" s="115"/>
      <c r="E42" s="115"/>
      <c r="F42" s="115"/>
      <c r="G42" s="115"/>
      <c r="H42" s="115"/>
      <c r="I42" s="36">
        <v>0</v>
      </c>
      <c r="J42" s="4" t="s">
        <v>29</v>
      </c>
      <c r="K42" s="5" t="s">
        <v>29</v>
      </c>
      <c r="L42" s="4" t="s">
        <v>30</v>
      </c>
      <c r="M42" s="47">
        <v>0</v>
      </c>
    </row>
    <row r="43" spans="1:13">
      <c r="A43" s="111" t="s">
        <v>25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49">
        <v>0</v>
      </c>
    </row>
    <row r="44" spans="1:13">
      <c r="A44" s="106" t="s">
        <v>126</v>
      </c>
      <c r="B44" s="106"/>
      <c r="C44" s="106" t="s">
        <v>27</v>
      </c>
      <c r="D44" s="106"/>
      <c r="E44" s="106"/>
      <c r="F44" s="106"/>
      <c r="G44" s="106"/>
      <c r="H44" s="106"/>
      <c r="I44" s="65">
        <f>I45</f>
        <v>16321.97</v>
      </c>
      <c r="J44" s="17" t="s">
        <v>28</v>
      </c>
      <c r="K44" s="19" t="s">
        <v>29</v>
      </c>
      <c r="L44" s="17" t="s">
        <v>30</v>
      </c>
      <c r="M44" s="44">
        <f t="shared" si="0"/>
        <v>0</v>
      </c>
    </row>
    <row r="45" spans="1:13">
      <c r="A45" s="117" t="s">
        <v>127</v>
      </c>
      <c r="B45" s="117"/>
      <c r="C45" s="117" t="s">
        <v>128</v>
      </c>
      <c r="D45" s="117"/>
      <c r="E45" s="117"/>
      <c r="F45" s="117"/>
      <c r="G45" s="117"/>
      <c r="H45" s="117"/>
      <c r="I45" s="93">
        <v>16321.97</v>
      </c>
      <c r="J45" s="20" t="s">
        <v>28</v>
      </c>
      <c r="K45" s="29" t="s">
        <v>29</v>
      </c>
      <c r="L45" s="20" t="s">
        <v>30</v>
      </c>
      <c r="M45" s="45">
        <f t="shared" si="0"/>
        <v>0</v>
      </c>
    </row>
    <row r="46" spans="1:13" ht="24" customHeight="1">
      <c r="A46" s="116" t="s">
        <v>129</v>
      </c>
      <c r="B46" s="116"/>
      <c r="C46" s="116" t="s">
        <v>130</v>
      </c>
      <c r="D46" s="116"/>
      <c r="E46" s="116"/>
      <c r="F46" s="116"/>
      <c r="G46" s="116"/>
      <c r="H46" s="116"/>
      <c r="I46" s="22"/>
      <c r="J46" s="23" t="s">
        <v>28</v>
      </c>
      <c r="K46" s="24" t="s">
        <v>29</v>
      </c>
      <c r="L46" s="23" t="s">
        <v>30</v>
      </c>
      <c r="M46" s="46">
        <v>0</v>
      </c>
    </row>
    <row r="47" spans="1:13" ht="22.5" customHeight="1">
      <c r="A47" s="115" t="s">
        <v>131</v>
      </c>
      <c r="B47" s="115"/>
      <c r="C47" s="115" t="s">
        <v>132</v>
      </c>
      <c r="D47" s="115"/>
      <c r="E47" s="115"/>
      <c r="F47" s="115"/>
      <c r="G47" s="115"/>
      <c r="H47" s="115"/>
      <c r="I47" s="3"/>
      <c r="J47" s="4" t="s">
        <v>28</v>
      </c>
      <c r="K47" s="5" t="s">
        <v>29</v>
      </c>
      <c r="L47" s="4" t="s">
        <v>30</v>
      </c>
      <c r="M47" s="47">
        <v>0</v>
      </c>
    </row>
  </sheetData>
  <mergeCells count="91">
    <mergeCell ref="A18:B18"/>
    <mergeCell ref="C18:H18"/>
    <mergeCell ref="C3:H3"/>
    <mergeCell ref="A46:B46"/>
    <mergeCell ref="C46:H46"/>
    <mergeCell ref="A41:B41"/>
    <mergeCell ref="C41:H41"/>
    <mergeCell ref="A42:B42"/>
    <mergeCell ref="C42:H42"/>
    <mergeCell ref="A39:B39"/>
    <mergeCell ref="C39:H39"/>
    <mergeCell ref="A40:B40"/>
    <mergeCell ref="C40:H40"/>
    <mergeCell ref="A37:B37"/>
    <mergeCell ref="C37:H37"/>
    <mergeCell ref="A38:B38"/>
    <mergeCell ref="A47:B47"/>
    <mergeCell ref="C47:H47"/>
    <mergeCell ref="A43:L43"/>
    <mergeCell ref="A44:B44"/>
    <mergeCell ref="C44:H44"/>
    <mergeCell ref="A45:B45"/>
    <mergeCell ref="C45:H45"/>
    <mergeCell ref="C38:H38"/>
    <mergeCell ref="A35:B35"/>
    <mergeCell ref="C35:H35"/>
    <mergeCell ref="A36:B36"/>
    <mergeCell ref="C36:H36"/>
    <mergeCell ref="A33:B33"/>
    <mergeCell ref="C33:H33"/>
    <mergeCell ref="A34:B34"/>
    <mergeCell ref="C34:H34"/>
    <mergeCell ref="A31:B31"/>
    <mergeCell ref="C31:H31"/>
    <mergeCell ref="A32:B32"/>
    <mergeCell ref="C32:H32"/>
    <mergeCell ref="A29:B29"/>
    <mergeCell ref="C29:H29"/>
    <mergeCell ref="A30:B30"/>
    <mergeCell ref="C30:H30"/>
    <mergeCell ref="A27:B27"/>
    <mergeCell ref="C27:H27"/>
    <mergeCell ref="A28:B28"/>
    <mergeCell ref="C28:H28"/>
    <mergeCell ref="A25:B25"/>
    <mergeCell ref="C25:H25"/>
    <mergeCell ref="A26:B26"/>
    <mergeCell ref="C26:H26"/>
    <mergeCell ref="A23:B23"/>
    <mergeCell ref="C23:H23"/>
    <mergeCell ref="A24:B24"/>
    <mergeCell ref="C24:H24"/>
    <mergeCell ref="A21:B21"/>
    <mergeCell ref="C21:H21"/>
    <mergeCell ref="A22:B22"/>
    <mergeCell ref="C22:H22"/>
    <mergeCell ref="A19:B19"/>
    <mergeCell ref="C19:H19"/>
    <mergeCell ref="A20:B20"/>
    <mergeCell ref="C20:H20"/>
    <mergeCell ref="A16:B16"/>
    <mergeCell ref="C16:H16"/>
    <mergeCell ref="A17:B17"/>
    <mergeCell ref="C17:H17"/>
    <mergeCell ref="A14:B14"/>
    <mergeCell ref="C14:H14"/>
    <mergeCell ref="A15:B15"/>
    <mergeCell ref="C15:H15"/>
    <mergeCell ref="A12:B12"/>
    <mergeCell ref="C12:H12"/>
    <mergeCell ref="A13:B13"/>
    <mergeCell ref="C13:H13"/>
    <mergeCell ref="A10:B10"/>
    <mergeCell ref="C10:H10"/>
    <mergeCell ref="A11:B11"/>
    <mergeCell ref="C11:H11"/>
    <mergeCell ref="A8:B8"/>
    <mergeCell ref="C8:H8"/>
    <mergeCell ref="A9:B9"/>
    <mergeCell ref="C9:H9"/>
    <mergeCell ref="A6:B6"/>
    <mergeCell ref="C6:H6"/>
    <mergeCell ref="A7:B7"/>
    <mergeCell ref="C7:H7"/>
    <mergeCell ref="A1:B1"/>
    <mergeCell ref="C1:H1"/>
    <mergeCell ref="A2:L2"/>
    <mergeCell ref="A5:B5"/>
    <mergeCell ref="C5:H5"/>
    <mergeCell ref="A4:B4"/>
    <mergeCell ref="C4:H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C25" sqref="C25:H25"/>
    </sheetView>
  </sheetViews>
  <sheetFormatPr defaultRowHeight="15"/>
  <cols>
    <col min="9" max="9" width="14.7109375" customWidth="1"/>
    <col min="10" max="10" width="15" customWidth="1"/>
    <col min="11" max="11" width="13.140625" customWidth="1"/>
    <col min="12" max="12" width="8.28515625" customWidth="1"/>
  </cols>
  <sheetData>
    <row r="1" spans="1:13" ht="25.5" customHeight="1">
      <c r="A1" s="134" t="s">
        <v>39</v>
      </c>
      <c r="B1" s="135"/>
      <c r="C1" s="134" t="s">
        <v>40</v>
      </c>
      <c r="D1" s="136"/>
      <c r="E1" s="136"/>
      <c r="F1" s="136"/>
      <c r="G1" s="136"/>
      <c r="H1" s="135"/>
      <c r="I1" s="33" t="s">
        <v>138</v>
      </c>
      <c r="J1" s="7" t="s">
        <v>135</v>
      </c>
      <c r="K1" s="8" t="s">
        <v>136</v>
      </c>
      <c r="L1" s="7" t="s">
        <v>139</v>
      </c>
      <c r="M1" s="7" t="s">
        <v>140</v>
      </c>
    </row>
    <row r="2" spans="1:13" ht="21" customHeight="1">
      <c r="A2" s="114">
        <v>1</v>
      </c>
      <c r="B2" s="114"/>
      <c r="C2" s="114">
        <v>2</v>
      </c>
      <c r="D2" s="114"/>
      <c r="E2" s="114"/>
      <c r="F2" s="114"/>
      <c r="G2" s="114"/>
      <c r="H2" s="113"/>
      <c r="I2" s="32">
        <v>3</v>
      </c>
      <c r="J2" s="10">
        <v>4</v>
      </c>
      <c r="K2" s="31">
        <v>5</v>
      </c>
      <c r="L2" s="10">
        <v>6</v>
      </c>
      <c r="M2" s="10">
        <v>7</v>
      </c>
    </row>
    <row r="3" spans="1:13" ht="15" customHeight="1">
      <c r="A3" s="137" t="s">
        <v>235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9"/>
    </row>
    <row r="4" spans="1:13">
      <c r="A4" s="112" t="s">
        <v>133</v>
      </c>
      <c r="B4" s="114"/>
      <c r="C4" s="114"/>
      <c r="D4" s="114"/>
      <c r="E4" s="114"/>
      <c r="F4" s="114"/>
      <c r="G4" s="114"/>
      <c r="H4" s="113"/>
      <c r="I4" s="72">
        <f>I5+I27+I35</f>
        <v>1894942.47</v>
      </c>
      <c r="J4" s="57">
        <f>J5+J27+J35</f>
        <v>3844501</v>
      </c>
      <c r="K4" s="57">
        <f>K5+K27+K35</f>
        <v>2352001.52</v>
      </c>
      <c r="L4" s="66">
        <f>K4/J4*100</f>
        <v>61.178330295661254</v>
      </c>
      <c r="M4" s="66">
        <f>K4/I4*100</f>
        <v>124.11994333527181</v>
      </c>
    </row>
    <row r="5" spans="1:13" ht="15" customHeight="1">
      <c r="A5" s="123" t="s">
        <v>141</v>
      </c>
      <c r="B5" s="124"/>
      <c r="C5" s="123" t="s">
        <v>17</v>
      </c>
      <c r="D5" s="125"/>
      <c r="E5" s="125"/>
      <c r="F5" s="125"/>
      <c r="G5" s="125"/>
      <c r="H5" s="124"/>
      <c r="I5" s="71">
        <f>I6+I10+I16+I18+I20+I22</f>
        <v>1533056.29</v>
      </c>
      <c r="J5" s="56" t="s">
        <v>18</v>
      </c>
      <c r="K5" s="64">
        <f>K6+K10+K16+K18+K20+K22</f>
        <v>1607306.14</v>
      </c>
      <c r="L5" s="60">
        <f t="shared" ref="L5:L38" si="0">K5/J5*100</f>
        <v>86.847753600361372</v>
      </c>
      <c r="M5" s="60">
        <f t="shared" ref="M5:M38" si="1">K5/I5*100</f>
        <v>104.843256603448</v>
      </c>
    </row>
    <row r="6" spans="1:13" ht="15" customHeight="1">
      <c r="A6" s="126" t="s">
        <v>142</v>
      </c>
      <c r="B6" s="127"/>
      <c r="C6" s="126" t="s">
        <v>143</v>
      </c>
      <c r="D6" s="128"/>
      <c r="E6" s="128"/>
      <c r="F6" s="128"/>
      <c r="G6" s="128"/>
      <c r="H6" s="127"/>
      <c r="I6" s="69">
        <f>I7+I8+I9</f>
        <v>478166.76</v>
      </c>
      <c r="J6" s="55" t="s">
        <v>144</v>
      </c>
      <c r="K6" s="59">
        <f>K7+K8+K9</f>
        <v>646842.31999999995</v>
      </c>
      <c r="L6" s="61">
        <f t="shared" si="0"/>
        <v>98.409443524008168</v>
      </c>
      <c r="M6" s="61">
        <f t="shared" si="1"/>
        <v>135.27546749590039</v>
      </c>
    </row>
    <row r="7" spans="1:13" ht="15" customHeight="1">
      <c r="A7" s="131" t="s">
        <v>145</v>
      </c>
      <c r="B7" s="132"/>
      <c r="C7" s="131" t="s">
        <v>146</v>
      </c>
      <c r="D7" s="133"/>
      <c r="E7" s="133"/>
      <c r="F7" s="133"/>
      <c r="G7" s="133"/>
      <c r="H7" s="132"/>
      <c r="I7" s="67">
        <v>383701.81</v>
      </c>
      <c r="J7" s="4" t="s">
        <v>147</v>
      </c>
      <c r="K7" s="58">
        <v>525095.76</v>
      </c>
      <c r="L7" s="62">
        <f t="shared" si="0"/>
        <v>99.168226628895184</v>
      </c>
      <c r="M7" s="62">
        <f t="shared" si="1"/>
        <v>136.84995648052848</v>
      </c>
    </row>
    <row r="8" spans="1:13">
      <c r="A8" s="129" t="s">
        <v>148</v>
      </c>
      <c r="B8" s="129"/>
      <c r="C8" s="129" t="s">
        <v>149</v>
      </c>
      <c r="D8" s="129"/>
      <c r="E8" s="129"/>
      <c r="F8" s="129"/>
      <c r="G8" s="129"/>
      <c r="H8" s="129"/>
      <c r="I8" s="67">
        <v>31154.2</v>
      </c>
      <c r="J8" s="4" t="s">
        <v>150</v>
      </c>
      <c r="K8" s="58">
        <v>35197.949999999997</v>
      </c>
      <c r="L8" s="62">
        <f t="shared" si="0"/>
        <v>88.890446245927706</v>
      </c>
      <c r="M8" s="62">
        <f t="shared" si="1"/>
        <v>112.97979084681999</v>
      </c>
    </row>
    <row r="9" spans="1:13">
      <c r="A9" s="129" t="s">
        <v>151</v>
      </c>
      <c r="B9" s="129"/>
      <c r="C9" s="129" t="s">
        <v>152</v>
      </c>
      <c r="D9" s="129"/>
      <c r="E9" s="129"/>
      <c r="F9" s="129"/>
      <c r="G9" s="129"/>
      <c r="H9" s="129"/>
      <c r="I9" s="67">
        <v>63310.75</v>
      </c>
      <c r="J9" s="4" t="s">
        <v>153</v>
      </c>
      <c r="K9" s="58">
        <v>86548.61</v>
      </c>
      <c r="L9" s="62">
        <f t="shared" si="0"/>
        <v>98.12767573696145</v>
      </c>
      <c r="M9" s="62">
        <f t="shared" si="1"/>
        <v>136.70444592742939</v>
      </c>
    </row>
    <row r="10" spans="1:13">
      <c r="A10" s="130" t="s">
        <v>154</v>
      </c>
      <c r="B10" s="130"/>
      <c r="C10" s="130" t="s">
        <v>155</v>
      </c>
      <c r="D10" s="130"/>
      <c r="E10" s="130"/>
      <c r="F10" s="130"/>
      <c r="G10" s="130"/>
      <c r="H10" s="130"/>
      <c r="I10" s="69">
        <f>I11+I12+I13+I14+I15</f>
        <v>624688.06999999995</v>
      </c>
      <c r="J10" s="55" t="s">
        <v>156</v>
      </c>
      <c r="K10" s="59">
        <f>K11+K12+K13+K14+K15</f>
        <v>699768.76</v>
      </c>
      <c r="L10" s="61">
        <f t="shared" si="0"/>
        <v>79.63655068891309</v>
      </c>
      <c r="M10" s="61">
        <f t="shared" si="1"/>
        <v>112.0189088932017</v>
      </c>
    </row>
    <row r="11" spans="1:13">
      <c r="A11" s="129" t="s">
        <v>157</v>
      </c>
      <c r="B11" s="129"/>
      <c r="C11" s="129" t="s">
        <v>158</v>
      </c>
      <c r="D11" s="129"/>
      <c r="E11" s="129"/>
      <c r="F11" s="129"/>
      <c r="G11" s="129"/>
      <c r="H11" s="129"/>
      <c r="I11" s="67">
        <v>12868.22</v>
      </c>
      <c r="J11" s="4" t="s">
        <v>159</v>
      </c>
      <c r="K11" s="58">
        <v>10543.8</v>
      </c>
      <c r="L11" s="62">
        <f t="shared" si="0"/>
        <v>70.292000000000002</v>
      </c>
      <c r="M11" s="62">
        <f t="shared" si="1"/>
        <v>81.936740279541382</v>
      </c>
    </row>
    <row r="12" spans="1:13">
      <c r="A12" s="129" t="s">
        <v>160</v>
      </c>
      <c r="B12" s="129"/>
      <c r="C12" s="129" t="s">
        <v>161</v>
      </c>
      <c r="D12" s="129"/>
      <c r="E12" s="129"/>
      <c r="F12" s="129"/>
      <c r="G12" s="129"/>
      <c r="H12" s="129"/>
      <c r="I12" s="67">
        <v>144775.76</v>
      </c>
      <c r="J12" s="4" t="s">
        <v>162</v>
      </c>
      <c r="K12" s="58">
        <v>117474.84</v>
      </c>
      <c r="L12" s="62">
        <f t="shared" si="0"/>
        <v>64.77903687405913</v>
      </c>
      <c r="M12" s="62">
        <f t="shared" si="1"/>
        <v>81.142616692186593</v>
      </c>
    </row>
    <row r="13" spans="1:13">
      <c r="A13" s="129" t="s">
        <v>163</v>
      </c>
      <c r="B13" s="129"/>
      <c r="C13" s="129" t="s">
        <v>164</v>
      </c>
      <c r="D13" s="129"/>
      <c r="E13" s="129"/>
      <c r="F13" s="129"/>
      <c r="G13" s="129"/>
      <c r="H13" s="129"/>
      <c r="I13" s="67">
        <v>392252.49</v>
      </c>
      <c r="J13" s="4" t="s">
        <v>165</v>
      </c>
      <c r="K13" s="58">
        <v>483243.9</v>
      </c>
      <c r="L13" s="62">
        <f t="shared" si="0"/>
        <v>83.104278484103801</v>
      </c>
      <c r="M13" s="62">
        <f t="shared" si="1"/>
        <v>123.19715293585519</v>
      </c>
    </row>
    <row r="14" spans="1:13">
      <c r="A14" s="129" t="s">
        <v>166</v>
      </c>
      <c r="B14" s="129"/>
      <c r="C14" s="129" t="s">
        <v>167</v>
      </c>
      <c r="D14" s="129"/>
      <c r="E14" s="129"/>
      <c r="F14" s="129"/>
      <c r="G14" s="129"/>
      <c r="H14" s="129"/>
      <c r="I14" s="67">
        <v>0</v>
      </c>
      <c r="J14" s="4" t="s">
        <v>168</v>
      </c>
      <c r="K14" s="4" t="s">
        <v>29</v>
      </c>
      <c r="L14" s="62">
        <f t="shared" si="0"/>
        <v>0</v>
      </c>
      <c r="M14" s="62">
        <v>0</v>
      </c>
    </row>
    <row r="15" spans="1:13">
      <c r="A15" s="129" t="s">
        <v>169</v>
      </c>
      <c r="B15" s="129"/>
      <c r="C15" s="129" t="s">
        <v>170</v>
      </c>
      <c r="D15" s="129"/>
      <c r="E15" s="129"/>
      <c r="F15" s="129"/>
      <c r="G15" s="129"/>
      <c r="H15" s="129"/>
      <c r="I15" s="67">
        <v>74791.600000000006</v>
      </c>
      <c r="J15" s="4" t="s">
        <v>171</v>
      </c>
      <c r="K15" s="58">
        <v>88506.22</v>
      </c>
      <c r="L15" s="62">
        <f t="shared" si="0"/>
        <v>87.851724651347467</v>
      </c>
      <c r="M15" s="62">
        <f t="shared" si="1"/>
        <v>118.33711272388878</v>
      </c>
    </row>
    <row r="16" spans="1:13">
      <c r="A16" s="130" t="s">
        <v>172</v>
      </c>
      <c r="B16" s="130"/>
      <c r="C16" s="130" t="s">
        <v>173</v>
      </c>
      <c r="D16" s="130"/>
      <c r="E16" s="130"/>
      <c r="F16" s="130"/>
      <c r="G16" s="130"/>
      <c r="H16" s="130"/>
      <c r="I16" s="70">
        <f>I17</f>
        <v>4375.9799999999996</v>
      </c>
      <c r="J16" s="55" t="s">
        <v>174</v>
      </c>
      <c r="K16" s="59">
        <f>K17</f>
        <v>4631.2299999999996</v>
      </c>
      <c r="L16" s="61">
        <f t="shared" si="0"/>
        <v>36.902231075697209</v>
      </c>
      <c r="M16" s="61">
        <f t="shared" si="1"/>
        <v>105.83297912696128</v>
      </c>
    </row>
    <row r="17" spans="1:13">
      <c r="A17" s="129" t="s">
        <v>175</v>
      </c>
      <c r="B17" s="129"/>
      <c r="C17" s="129" t="s">
        <v>176</v>
      </c>
      <c r="D17" s="129"/>
      <c r="E17" s="129"/>
      <c r="F17" s="129"/>
      <c r="G17" s="129"/>
      <c r="H17" s="129"/>
      <c r="I17" s="67">
        <v>4375.9799999999996</v>
      </c>
      <c r="J17" s="4" t="s">
        <v>174</v>
      </c>
      <c r="K17" s="58">
        <v>4631.2299999999996</v>
      </c>
      <c r="L17" s="62">
        <f t="shared" si="0"/>
        <v>36.902231075697209</v>
      </c>
      <c r="M17" s="62">
        <f t="shared" si="1"/>
        <v>105.83297912696128</v>
      </c>
    </row>
    <row r="18" spans="1:13" ht="36" customHeight="1">
      <c r="A18" s="130" t="s">
        <v>177</v>
      </c>
      <c r="B18" s="130"/>
      <c r="C18" s="130" t="s">
        <v>178</v>
      </c>
      <c r="D18" s="130"/>
      <c r="E18" s="130"/>
      <c r="F18" s="130"/>
      <c r="G18" s="130"/>
      <c r="H18" s="130"/>
      <c r="I18" s="70">
        <f>I19</f>
        <v>189310.69</v>
      </c>
      <c r="J18" s="55" t="s">
        <v>179</v>
      </c>
      <c r="K18" s="55" t="s">
        <v>29</v>
      </c>
      <c r="L18" s="61">
        <f t="shared" si="0"/>
        <v>0</v>
      </c>
      <c r="M18" s="61">
        <f t="shared" si="1"/>
        <v>0</v>
      </c>
    </row>
    <row r="19" spans="1:13">
      <c r="A19" s="129" t="s">
        <v>180</v>
      </c>
      <c r="B19" s="129"/>
      <c r="C19" s="129" t="s">
        <v>181</v>
      </c>
      <c r="D19" s="129"/>
      <c r="E19" s="129"/>
      <c r="F19" s="129"/>
      <c r="G19" s="129"/>
      <c r="H19" s="129"/>
      <c r="I19" s="67">
        <v>189310.69</v>
      </c>
      <c r="J19" s="4" t="s">
        <v>179</v>
      </c>
      <c r="K19" s="4" t="s">
        <v>29</v>
      </c>
      <c r="L19" s="62">
        <f t="shared" si="0"/>
        <v>0</v>
      </c>
      <c r="M19" s="62">
        <f t="shared" si="1"/>
        <v>0</v>
      </c>
    </row>
    <row r="20" spans="1:13" ht="28.5" customHeight="1">
      <c r="A20" s="130" t="s">
        <v>182</v>
      </c>
      <c r="B20" s="130"/>
      <c r="C20" s="130" t="s">
        <v>183</v>
      </c>
      <c r="D20" s="130"/>
      <c r="E20" s="130"/>
      <c r="F20" s="130"/>
      <c r="G20" s="130"/>
      <c r="H20" s="130"/>
      <c r="I20" s="70">
        <f>I21</f>
        <v>73900.19</v>
      </c>
      <c r="J20" s="55" t="s">
        <v>184</v>
      </c>
      <c r="K20" s="55" t="s">
        <v>185</v>
      </c>
      <c r="L20" s="61">
        <f t="shared" si="0"/>
        <v>77.997298091042595</v>
      </c>
      <c r="M20" s="61">
        <f t="shared" si="1"/>
        <v>71.875539156259265</v>
      </c>
    </row>
    <row r="21" spans="1:13">
      <c r="A21" s="129" t="s">
        <v>186</v>
      </c>
      <c r="B21" s="129"/>
      <c r="C21" s="129" t="s">
        <v>187</v>
      </c>
      <c r="D21" s="129"/>
      <c r="E21" s="129"/>
      <c r="F21" s="129"/>
      <c r="G21" s="129"/>
      <c r="H21" s="129"/>
      <c r="I21" s="67">
        <v>73900.19</v>
      </c>
      <c r="J21" s="4" t="s">
        <v>184</v>
      </c>
      <c r="K21" s="4" t="s">
        <v>185</v>
      </c>
      <c r="L21" s="62">
        <f t="shared" si="0"/>
        <v>77.997298091042595</v>
      </c>
      <c r="M21" s="62">
        <f t="shared" si="1"/>
        <v>71.875539156259265</v>
      </c>
    </row>
    <row r="22" spans="1:13">
      <c r="A22" s="130" t="s">
        <v>188</v>
      </c>
      <c r="B22" s="130"/>
      <c r="C22" s="130" t="s">
        <v>189</v>
      </c>
      <c r="D22" s="130"/>
      <c r="E22" s="130"/>
      <c r="F22" s="130"/>
      <c r="G22" s="130"/>
      <c r="H22" s="130"/>
      <c r="I22" s="69">
        <f>I23+I24+I25+I26</f>
        <v>162614.6</v>
      </c>
      <c r="J22" s="55" t="s">
        <v>190</v>
      </c>
      <c r="K22" s="55" t="s">
        <v>191</v>
      </c>
      <c r="L22" s="61">
        <f t="shared" si="0"/>
        <v>93.280538868486502</v>
      </c>
      <c r="M22" s="61">
        <f t="shared" si="1"/>
        <v>124.80285902987799</v>
      </c>
    </row>
    <row r="23" spans="1:13">
      <c r="A23" s="129" t="s">
        <v>192</v>
      </c>
      <c r="B23" s="129"/>
      <c r="C23" s="129" t="s">
        <v>193</v>
      </c>
      <c r="D23" s="129"/>
      <c r="E23" s="129"/>
      <c r="F23" s="129"/>
      <c r="G23" s="129"/>
      <c r="H23" s="129"/>
      <c r="I23" s="67">
        <v>161006.07</v>
      </c>
      <c r="J23" s="4" t="s">
        <v>194</v>
      </c>
      <c r="K23" s="4" t="s">
        <v>195</v>
      </c>
      <c r="L23" s="62">
        <f t="shared" si="0"/>
        <v>92.205809124206297</v>
      </c>
      <c r="M23" s="62">
        <f t="shared" si="1"/>
        <v>107.41686322757893</v>
      </c>
    </row>
    <row r="24" spans="1:13">
      <c r="A24" s="129" t="s">
        <v>196</v>
      </c>
      <c r="B24" s="129"/>
      <c r="C24" s="129" t="s">
        <v>197</v>
      </c>
      <c r="D24" s="129"/>
      <c r="E24" s="129"/>
      <c r="F24" s="129"/>
      <c r="G24" s="129"/>
      <c r="H24" s="129"/>
      <c r="I24" s="68">
        <v>0</v>
      </c>
      <c r="J24" s="4" t="s">
        <v>33</v>
      </c>
      <c r="K24" s="4" t="s">
        <v>33</v>
      </c>
      <c r="L24" s="62">
        <f t="shared" si="0"/>
        <v>100</v>
      </c>
      <c r="M24" s="62">
        <v>0</v>
      </c>
    </row>
    <row r="25" spans="1:13">
      <c r="A25" s="129" t="s">
        <v>198</v>
      </c>
      <c r="B25" s="129"/>
      <c r="C25" s="129" t="s">
        <v>199</v>
      </c>
      <c r="D25" s="129"/>
      <c r="E25" s="129"/>
      <c r="F25" s="129"/>
      <c r="G25" s="129"/>
      <c r="H25" s="129"/>
      <c r="I25" s="67">
        <v>1608.53</v>
      </c>
      <c r="J25" s="4" t="s">
        <v>29</v>
      </c>
      <c r="K25" s="4" t="s">
        <v>29</v>
      </c>
      <c r="L25" s="62">
        <v>0</v>
      </c>
      <c r="M25" s="62">
        <f t="shared" si="1"/>
        <v>0</v>
      </c>
    </row>
    <row r="26" spans="1:13">
      <c r="A26" s="129" t="s">
        <v>200</v>
      </c>
      <c r="B26" s="129"/>
      <c r="C26" s="129" t="s">
        <v>201</v>
      </c>
      <c r="D26" s="129"/>
      <c r="E26" s="129"/>
      <c r="F26" s="129"/>
      <c r="G26" s="129"/>
      <c r="H26" s="129"/>
      <c r="I26" s="68">
        <v>0</v>
      </c>
      <c r="J26" s="4" t="s">
        <v>29</v>
      </c>
      <c r="K26" s="4" t="s">
        <v>29</v>
      </c>
      <c r="L26" s="62">
        <v>0</v>
      </c>
      <c r="M26" s="62">
        <v>0</v>
      </c>
    </row>
    <row r="27" spans="1:13">
      <c r="A27" s="106" t="s">
        <v>202</v>
      </c>
      <c r="B27" s="106"/>
      <c r="C27" s="106" t="s">
        <v>20</v>
      </c>
      <c r="D27" s="106"/>
      <c r="E27" s="106"/>
      <c r="F27" s="106"/>
      <c r="G27" s="106"/>
      <c r="H27" s="106"/>
      <c r="I27" s="38">
        <f>I28+I30</f>
        <v>343309.5</v>
      </c>
      <c r="J27" s="17" t="s">
        <v>21</v>
      </c>
      <c r="K27" s="65">
        <f>K28+K30</f>
        <v>728373.39999999991</v>
      </c>
      <c r="L27" s="63">
        <f t="shared" si="0"/>
        <v>37.090301173652499</v>
      </c>
      <c r="M27" s="63">
        <f t="shared" si="1"/>
        <v>212.16232000570909</v>
      </c>
    </row>
    <row r="28" spans="1:13">
      <c r="A28" s="130" t="s">
        <v>203</v>
      </c>
      <c r="B28" s="130"/>
      <c r="C28" s="130" t="s">
        <v>204</v>
      </c>
      <c r="D28" s="130"/>
      <c r="E28" s="130"/>
      <c r="F28" s="130"/>
      <c r="G28" s="130"/>
      <c r="H28" s="130"/>
      <c r="I28" s="70">
        <f>I29</f>
        <v>29696.73</v>
      </c>
      <c r="J28" s="55" t="s">
        <v>205</v>
      </c>
      <c r="K28" s="55" t="s">
        <v>206</v>
      </c>
      <c r="L28" s="61">
        <f t="shared" si="0"/>
        <v>34.417222222222222</v>
      </c>
      <c r="M28" s="61">
        <f t="shared" si="1"/>
        <v>52.153048500626163</v>
      </c>
    </row>
    <row r="29" spans="1:13">
      <c r="A29" s="129" t="s">
        <v>207</v>
      </c>
      <c r="B29" s="129"/>
      <c r="C29" s="129" t="s">
        <v>208</v>
      </c>
      <c r="D29" s="129"/>
      <c r="E29" s="129"/>
      <c r="F29" s="129"/>
      <c r="G29" s="129"/>
      <c r="H29" s="129"/>
      <c r="I29" s="67">
        <v>29696.73</v>
      </c>
      <c r="J29" s="4" t="s">
        <v>205</v>
      </c>
      <c r="K29" s="4" t="s">
        <v>206</v>
      </c>
      <c r="L29" s="62">
        <f t="shared" si="0"/>
        <v>34.417222222222222</v>
      </c>
      <c r="M29" s="62">
        <f t="shared" si="1"/>
        <v>52.153048500626163</v>
      </c>
    </row>
    <row r="30" spans="1:13">
      <c r="A30" s="130" t="s">
        <v>209</v>
      </c>
      <c r="B30" s="130"/>
      <c r="C30" s="130" t="s">
        <v>210</v>
      </c>
      <c r="D30" s="130"/>
      <c r="E30" s="130"/>
      <c r="F30" s="130"/>
      <c r="G30" s="130"/>
      <c r="H30" s="130"/>
      <c r="I30" s="59">
        <f>I31+I32+I33+I34</f>
        <v>313612.77</v>
      </c>
      <c r="J30" s="55" t="s">
        <v>211</v>
      </c>
      <c r="K30" s="59">
        <f>K31+K32+K33+K34</f>
        <v>712885.64999999991</v>
      </c>
      <c r="L30" s="61">
        <f t="shared" si="0"/>
        <v>37.152991165237978</v>
      </c>
      <c r="M30" s="61">
        <f t="shared" si="1"/>
        <v>227.31397385380697</v>
      </c>
    </row>
    <row r="31" spans="1:13">
      <c r="A31" s="129" t="s">
        <v>212</v>
      </c>
      <c r="B31" s="129"/>
      <c r="C31" s="129" t="s">
        <v>213</v>
      </c>
      <c r="D31" s="129"/>
      <c r="E31" s="129"/>
      <c r="F31" s="129"/>
      <c r="G31" s="129"/>
      <c r="H31" s="129"/>
      <c r="I31" s="58">
        <v>296117.40000000002</v>
      </c>
      <c r="J31" s="4" t="s">
        <v>214</v>
      </c>
      <c r="K31" s="4" t="s">
        <v>215</v>
      </c>
      <c r="L31" s="62">
        <f t="shared" si="0"/>
        <v>36.787654340518095</v>
      </c>
      <c r="M31" s="62">
        <f t="shared" si="1"/>
        <v>235.5930046663924</v>
      </c>
    </row>
    <row r="32" spans="1:13">
      <c r="A32" s="129" t="s">
        <v>216</v>
      </c>
      <c r="B32" s="129"/>
      <c r="C32" s="129" t="s">
        <v>217</v>
      </c>
      <c r="D32" s="129"/>
      <c r="E32" s="129"/>
      <c r="F32" s="129"/>
      <c r="G32" s="129"/>
      <c r="H32" s="129"/>
      <c r="I32" s="58">
        <v>12299.42</v>
      </c>
      <c r="J32" s="4" t="s">
        <v>218</v>
      </c>
      <c r="K32" s="58">
        <v>9959.44</v>
      </c>
      <c r="L32" s="62">
        <f t="shared" si="0"/>
        <v>62.246500000000005</v>
      </c>
      <c r="M32" s="62">
        <f t="shared" si="1"/>
        <v>80.974875238019365</v>
      </c>
    </row>
    <row r="33" spans="1:13">
      <c r="A33" s="129" t="s">
        <v>219</v>
      </c>
      <c r="B33" s="129"/>
      <c r="C33" s="129" t="s">
        <v>220</v>
      </c>
      <c r="D33" s="129"/>
      <c r="E33" s="129"/>
      <c r="F33" s="129"/>
      <c r="G33" s="129"/>
      <c r="H33" s="129"/>
      <c r="I33" s="58">
        <v>5195.95</v>
      </c>
      <c r="J33" s="4" t="s">
        <v>221</v>
      </c>
      <c r="K33" s="58">
        <v>5294.33</v>
      </c>
      <c r="L33" s="62">
        <f t="shared" si="0"/>
        <v>99.723676775287245</v>
      </c>
      <c r="M33" s="62">
        <f t="shared" si="1"/>
        <v>101.8933977424725</v>
      </c>
    </row>
    <row r="34" spans="1:13">
      <c r="A34" s="129" t="s">
        <v>222</v>
      </c>
      <c r="B34" s="129"/>
      <c r="C34" s="129" t="s">
        <v>223</v>
      </c>
      <c r="D34" s="129"/>
      <c r="E34" s="129"/>
      <c r="F34" s="129"/>
      <c r="G34" s="129"/>
      <c r="H34" s="129"/>
      <c r="I34" s="58">
        <v>0</v>
      </c>
      <c r="J34" s="4" t="s">
        <v>224</v>
      </c>
      <c r="K34" s="4" t="s">
        <v>29</v>
      </c>
      <c r="L34" s="62">
        <f t="shared" si="0"/>
        <v>0</v>
      </c>
      <c r="M34" s="62">
        <v>0</v>
      </c>
    </row>
    <row r="35" spans="1:13" ht="25.5" customHeight="1">
      <c r="A35" s="106" t="s">
        <v>225</v>
      </c>
      <c r="B35" s="106"/>
      <c r="C35" s="106" t="s">
        <v>32</v>
      </c>
      <c r="D35" s="106"/>
      <c r="E35" s="106"/>
      <c r="F35" s="106"/>
      <c r="G35" s="106"/>
      <c r="H35" s="106"/>
      <c r="I35" s="65">
        <f>I36</f>
        <v>18576.68</v>
      </c>
      <c r="J35" s="17" t="s">
        <v>33</v>
      </c>
      <c r="K35" s="17" t="s">
        <v>34</v>
      </c>
      <c r="L35" s="63">
        <f t="shared" si="0"/>
        <v>54.406599999999997</v>
      </c>
      <c r="M35" s="63">
        <f t="shared" si="1"/>
        <v>87.86273973605617</v>
      </c>
    </row>
    <row r="36" spans="1:13" ht="24.75" customHeight="1">
      <c r="A36" s="130" t="s">
        <v>226</v>
      </c>
      <c r="B36" s="130"/>
      <c r="C36" s="130" t="s">
        <v>227</v>
      </c>
      <c r="D36" s="130"/>
      <c r="E36" s="130"/>
      <c r="F36" s="130"/>
      <c r="G36" s="130"/>
      <c r="H36" s="130"/>
      <c r="I36" s="59">
        <f>I38</f>
        <v>18576.68</v>
      </c>
      <c r="J36" s="55" t="s">
        <v>33</v>
      </c>
      <c r="K36" s="55" t="s">
        <v>34</v>
      </c>
      <c r="L36" s="61">
        <f t="shared" si="0"/>
        <v>54.406599999999997</v>
      </c>
      <c r="M36" s="61">
        <f t="shared" si="1"/>
        <v>87.86273973605617</v>
      </c>
    </row>
    <row r="37" spans="1:13" ht="29.25" customHeight="1">
      <c r="A37" s="129" t="s">
        <v>228</v>
      </c>
      <c r="B37" s="129"/>
      <c r="C37" s="129" t="s">
        <v>229</v>
      </c>
      <c r="D37" s="129"/>
      <c r="E37" s="129"/>
      <c r="F37" s="129"/>
      <c r="G37" s="129"/>
      <c r="H37" s="129"/>
      <c r="I37" s="4">
        <v>0</v>
      </c>
      <c r="J37" s="4" t="s">
        <v>58</v>
      </c>
      <c r="K37" s="4" t="s">
        <v>29</v>
      </c>
      <c r="L37" s="62">
        <f t="shared" si="0"/>
        <v>0</v>
      </c>
      <c r="M37" s="62">
        <v>0</v>
      </c>
    </row>
    <row r="38" spans="1:13" ht="25.5" customHeight="1">
      <c r="A38" s="129" t="s">
        <v>230</v>
      </c>
      <c r="B38" s="129"/>
      <c r="C38" s="129" t="s">
        <v>231</v>
      </c>
      <c r="D38" s="129"/>
      <c r="E38" s="129"/>
      <c r="F38" s="129"/>
      <c r="G38" s="129"/>
      <c r="H38" s="129"/>
      <c r="I38" s="58">
        <v>18576.68</v>
      </c>
      <c r="J38" s="4" t="s">
        <v>232</v>
      </c>
      <c r="K38" s="4" t="s">
        <v>34</v>
      </c>
      <c r="L38" s="62">
        <f t="shared" si="0"/>
        <v>81.609899999999996</v>
      </c>
      <c r="M38" s="62">
        <f t="shared" si="1"/>
        <v>87.86273973605617</v>
      </c>
    </row>
  </sheetData>
  <mergeCells count="74">
    <mergeCell ref="A4:H4"/>
    <mergeCell ref="A1:B1"/>
    <mergeCell ref="C1:H1"/>
    <mergeCell ref="A3:M3"/>
    <mergeCell ref="A2:B2"/>
    <mergeCell ref="C2:H2"/>
    <mergeCell ref="A37:B37"/>
    <mergeCell ref="C37:H37"/>
    <mergeCell ref="A38:B38"/>
    <mergeCell ref="C38:H38"/>
    <mergeCell ref="A35:B35"/>
    <mergeCell ref="C35:H35"/>
    <mergeCell ref="A36:B36"/>
    <mergeCell ref="C36:H36"/>
    <mergeCell ref="A33:B33"/>
    <mergeCell ref="C33:H33"/>
    <mergeCell ref="A34:B34"/>
    <mergeCell ref="C34:H34"/>
    <mergeCell ref="A31:B31"/>
    <mergeCell ref="C31:H31"/>
    <mergeCell ref="A32:B32"/>
    <mergeCell ref="C32:H32"/>
    <mergeCell ref="A29:B29"/>
    <mergeCell ref="C29:H29"/>
    <mergeCell ref="A30:B30"/>
    <mergeCell ref="C30:H30"/>
    <mergeCell ref="A27:B27"/>
    <mergeCell ref="C27:H27"/>
    <mergeCell ref="A28:B28"/>
    <mergeCell ref="C28:H28"/>
    <mergeCell ref="A25:B25"/>
    <mergeCell ref="C25:H25"/>
    <mergeCell ref="A26:B26"/>
    <mergeCell ref="C26:H26"/>
    <mergeCell ref="A23:B23"/>
    <mergeCell ref="C23:H23"/>
    <mergeCell ref="A24:B24"/>
    <mergeCell ref="C24:H24"/>
    <mergeCell ref="A21:B21"/>
    <mergeCell ref="C21:H21"/>
    <mergeCell ref="A22:B22"/>
    <mergeCell ref="C22:H22"/>
    <mergeCell ref="A19:B19"/>
    <mergeCell ref="C19:H19"/>
    <mergeCell ref="A20:B20"/>
    <mergeCell ref="C20:H20"/>
    <mergeCell ref="A17:B17"/>
    <mergeCell ref="C17:H17"/>
    <mergeCell ref="A18:B18"/>
    <mergeCell ref="C18:H18"/>
    <mergeCell ref="A15:B15"/>
    <mergeCell ref="C15:H15"/>
    <mergeCell ref="A16:B16"/>
    <mergeCell ref="C16:H16"/>
    <mergeCell ref="A13:B13"/>
    <mergeCell ref="C13:H13"/>
    <mergeCell ref="A14:B14"/>
    <mergeCell ref="C14:H14"/>
    <mergeCell ref="A11:B11"/>
    <mergeCell ref="C11:H11"/>
    <mergeCell ref="A12:B12"/>
    <mergeCell ref="C12:H12"/>
    <mergeCell ref="A10:B10"/>
    <mergeCell ref="C10:H10"/>
    <mergeCell ref="A7:B7"/>
    <mergeCell ref="C7:H7"/>
    <mergeCell ref="A8:B8"/>
    <mergeCell ref="C8:H8"/>
    <mergeCell ref="A5:B5"/>
    <mergeCell ref="C5:H5"/>
    <mergeCell ref="A6:B6"/>
    <mergeCell ref="C6:H6"/>
    <mergeCell ref="A9:B9"/>
    <mergeCell ref="C9:H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Izvršenje Opći dio </vt:lpstr>
      <vt:lpstr>Prihodi </vt:lpstr>
      <vt:lpstr>Rashodi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2025-02-25T10:49:40Z</dcterms:modified>
</cp:coreProperties>
</file>